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minita.Ropcean\Desktop\CONSILIUL LOCAL 2024\AUGUST\ORDINARA\PROIECTE\08_pr_cont executie\"/>
    </mc:Choice>
  </mc:AlternateContent>
  <xr:revisionPtr revIDLastSave="0" documentId="13_ncr:1_{FD4B6720-C19C-43C9-ADED-00F30778F608}" xr6:coauthVersionLast="47" xr6:coauthVersionMax="47" xr10:uidLastSave="{00000000-0000-0000-0000-000000000000}"/>
  <bookViews>
    <workbookView xWindow="-108" yWindow="-108" windowWidth="23256" windowHeight="12720" xr2:uid="{C4F54FE0-A172-4E96-B34E-30CB5920A82C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4" i="1" l="1"/>
  <c r="F213" i="1"/>
  <c r="I212" i="1"/>
  <c r="H212" i="1"/>
  <c r="G212" i="1"/>
  <c r="F212" i="1"/>
  <c r="E212" i="1"/>
  <c r="D212" i="1"/>
  <c r="F211" i="1"/>
  <c r="F210" i="1"/>
  <c r="F209" i="1"/>
  <c r="I208" i="1"/>
  <c r="I207" i="1" s="1"/>
  <c r="I177" i="1" s="1"/>
  <c r="H208" i="1"/>
  <c r="G208" i="1"/>
  <c r="F208" i="1"/>
  <c r="E208" i="1"/>
  <c r="D208" i="1"/>
  <c r="H207" i="1"/>
  <c r="G207" i="1"/>
  <c r="F207" i="1"/>
  <c r="E207" i="1"/>
  <c r="D207" i="1"/>
  <c r="F206" i="1"/>
  <c r="I205" i="1"/>
  <c r="H205" i="1"/>
  <c r="G205" i="1"/>
  <c r="F205" i="1"/>
  <c r="E205" i="1"/>
  <c r="D205" i="1"/>
  <c r="D204" i="1" s="1"/>
  <c r="I204" i="1"/>
  <c r="H204" i="1"/>
  <c r="G204" i="1"/>
  <c r="F204" i="1"/>
  <c r="E204" i="1"/>
  <c r="F203" i="1"/>
  <c r="I202" i="1"/>
  <c r="H202" i="1"/>
  <c r="G202" i="1"/>
  <c r="F202" i="1" s="1"/>
  <c r="E202" i="1"/>
  <c r="D202" i="1"/>
  <c r="F201" i="1"/>
  <c r="I200" i="1"/>
  <c r="H200" i="1"/>
  <c r="G200" i="1"/>
  <c r="F200" i="1"/>
  <c r="E200" i="1"/>
  <c r="D200" i="1"/>
  <c r="F199" i="1"/>
  <c r="F198" i="1"/>
  <c r="I197" i="1"/>
  <c r="H197" i="1"/>
  <c r="F197" i="1" s="1"/>
  <c r="G197" i="1"/>
  <c r="E197" i="1"/>
  <c r="D197" i="1"/>
  <c r="F196" i="1"/>
  <c r="F195" i="1"/>
  <c r="I194" i="1"/>
  <c r="H194" i="1"/>
  <c r="G194" i="1"/>
  <c r="F194" i="1" s="1"/>
  <c r="E194" i="1"/>
  <c r="E190" i="1" s="1"/>
  <c r="E189" i="1" s="1"/>
  <c r="E188" i="1" s="1"/>
  <c r="D194" i="1"/>
  <c r="D190" i="1" s="1"/>
  <c r="D189" i="1" s="1"/>
  <c r="D188" i="1" s="1"/>
  <c r="F193" i="1"/>
  <c r="F192" i="1"/>
  <c r="F191" i="1"/>
  <c r="I190" i="1"/>
  <c r="G190" i="1"/>
  <c r="I189" i="1"/>
  <c r="I188" i="1"/>
  <c r="F187" i="1"/>
  <c r="F186" i="1"/>
  <c r="F185" i="1"/>
  <c r="I184" i="1"/>
  <c r="H184" i="1"/>
  <c r="G184" i="1"/>
  <c r="F184" i="1" s="1"/>
  <c r="E184" i="1"/>
  <c r="D184" i="1"/>
  <c r="I183" i="1"/>
  <c r="H183" i="1"/>
  <c r="G183" i="1"/>
  <c r="F183" i="1" s="1"/>
  <c r="E183" i="1"/>
  <c r="D183" i="1"/>
  <c r="D177" i="1" s="1"/>
  <c r="F182" i="1"/>
  <c r="I181" i="1"/>
  <c r="H181" i="1"/>
  <c r="G181" i="1"/>
  <c r="F181" i="1"/>
  <c r="E181" i="1"/>
  <c r="D181" i="1"/>
  <c r="I180" i="1"/>
  <c r="H180" i="1"/>
  <c r="F180" i="1" s="1"/>
  <c r="G180" i="1"/>
  <c r="E180" i="1"/>
  <c r="E179" i="1" s="1"/>
  <c r="E178" i="1" s="1"/>
  <c r="E177" i="1" s="1"/>
  <c r="D180" i="1"/>
  <c r="I179" i="1"/>
  <c r="H179" i="1"/>
  <c r="F179" i="1" s="1"/>
  <c r="G179" i="1"/>
  <c r="D179" i="1"/>
  <c r="I178" i="1"/>
  <c r="H178" i="1"/>
  <c r="F178" i="1" s="1"/>
  <c r="G178" i="1"/>
  <c r="D178" i="1"/>
  <c r="F171" i="1"/>
  <c r="I170" i="1"/>
  <c r="I165" i="1" s="1"/>
  <c r="I164" i="1" s="1"/>
  <c r="H170" i="1"/>
  <c r="F170" i="1" s="1"/>
  <c r="G170" i="1"/>
  <c r="E170" i="1"/>
  <c r="D170" i="1"/>
  <c r="D165" i="1" s="1"/>
  <c r="D164" i="1" s="1"/>
  <c r="F169" i="1"/>
  <c r="F168" i="1"/>
  <c r="F167" i="1"/>
  <c r="I166" i="1"/>
  <c r="H166" i="1"/>
  <c r="F166" i="1" s="1"/>
  <c r="G166" i="1"/>
  <c r="E166" i="1"/>
  <c r="E165" i="1" s="1"/>
  <c r="E164" i="1" s="1"/>
  <c r="D166" i="1"/>
  <c r="G165" i="1"/>
  <c r="G164" i="1"/>
  <c r="F163" i="1"/>
  <c r="I162" i="1"/>
  <c r="H162" i="1"/>
  <c r="G162" i="1"/>
  <c r="F162" i="1"/>
  <c r="E162" i="1"/>
  <c r="D162" i="1"/>
  <c r="F161" i="1"/>
  <c r="F160" i="1"/>
  <c r="I159" i="1"/>
  <c r="H159" i="1"/>
  <c r="H151" i="1" s="1"/>
  <c r="H146" i="1" s="1"/>
  <c r="G159" i="1"/>
  <c r="E159" i="1"/>
  <c r="D159" i="1"/>
  <c r="F158" i="1"/>
  <c r="F157" i="1"/>
  <c r="I156" i="1"/>
  <c r="H156" i="1"/>
  <c r="G156" i="1"/>
  <c r="F156" i="1" s="1"/>
  <c r="E156" i="1"/>
  <c r="D156" i="1"/>
  <c r="I155" i="1"/>
  <c r="H155" i="1"/>
  <c r="G155" i="1"/>
  <c r="F155" i="1" s="1"/>
  <c r="E155" i="1"/>
  <c r="E151" i="1" s="1"/>
  <c r="E146" i="1" s="1"/>
  <c r="E110" i="1" s="1"/>
  <c r="E109" i="1" s="1"/>
  <c r="D155" i="1"/>
  <c r="D151" i="1" s="1"/>
  <c r="D146" i="1" s="1"/>
  <c r="F154" i="1"/>
  <c r="F153" i="1"/>
  <c r="I152" i="1"/>
  <c r="H152" i="1"/>
  <c r="G152" i="1"/>
  <c r="F152" i="1"/>
  <c r="E152" i="1"/>
  <c r="D152" i="1"/>
  <c r="I151" i="1"/>
  <c r="I146" i="1" s="1"/>
  <c r="F150" i="1"/>
  <c r="I149" i="1"/>
  <c r="H149" i="1"/>
  <c r="G149" i="1"/>
  <c r="F149" i="1" s="1"/>
  <c r="E149" i="1"/>
  <c r="D149" i="1"/>
  <c r="I148" i="1"/>
  <c r="H148" i="1"/>
  <c r="E148" i="1"/>
  <c r="D148" i="1"/>
  <c r="I147" i="1"/>
  <c r="H147" i="1"/>
  <c r="E147" i="1"/>
  <c r="D147" i="1"/>
  <c r="F145" i="1"/>
  <c r="I144" i="1"/>
  <c r="H144" i="1"/>
  <c r="F144" i="1" s="1"/>
  <c r="G144" i="1"/>
  <c r="E144" i="1"/>
  <c r="D144" i="1"/>
  <c r="I143" i="1"/>
  <c r="G143" i="1"/>
  <c r="E143" i="1"/>
  <c r="D143" i="1"/>
  <c r="F142" i="1"/>
  <c r="F141" i="1"/>
  <c r="F140" i="1"/>
  <c r="F139" i="1"/>
  <c r="I138" i="1"/>
  <c r="H138" i="1"/>
  <c r="G138" i="1"/>
  <c r="F138" i="1"/>
  <c r="E138" i="1"/>
  <c r="D138" i="1"/>
  <c r="I137" i="1"/>
  <c r="H137" i="1"/>
  <c r="G137" i="1"/>
  <c r="F137" i="1"/>
  <c r="E137" i="1"/>
  <c r="D137" i="1"/>
  <c r="F136" i="1"/>
  <c r="I135" i="1"/>
  <c r="H135" i="1"/>
  <c r="H131" i="1" s="1"/>
  <c r="G135" i="1"/>
  <c r="F135" i="1" s="1"/>
  <c r="E135" i="1"/>
  <c r="D135" i="1"/>
  <c r="D131" i="1" s="1"/>
  <c r="F134" i="1"/>
  <c r="F133" i="1"/>
  <c r="I132" i="1"/>
  <c r="H132" i="1"/>
  <c r="G132" i="1"/>
  <c r="F132" i="1"/>
  <c r="E132" i="1"/>
  <c r="D132" i="1"/>
  <c r="I131" i="1"/>
  <c r="E131" i="1"/>
  <c r="F130" i="1"/>
  <c r="F129" i="1"/>
  <c r="F128" i="1"/>
  <c r="F127" i="1"/>
  <c r="F126" i="1"/>
  <c r="I125" i="1"/>
  <c r="I121" i="1" s="1"/>
  <c r="I120" i="1" s="1"/>
  <c r="H125" i="1"/>
  <c r="F125" i="1" s="1"/>
  <c r="G125" i="1"/>
  <c r="E125" i="1"/>
  <c r="D125" i="1"/>
  <c r="F124" i="1"/>
  <c r="F123" i="1"/>
  <c r="I122" i="1"/>
  <c r="H122" i="1"/>
  <c r="G122" i="1"/>
  <c r="F122" i="1" s="1"/>
  <c r="E122" i="1"/>
  <c r="D122" i="1"/>
  <c r="D121" i="1" s="1"/>
  <c r="D120" i="1" s="1"/>
  <c r="G121" i="1"/>
  <c r="E121" i="1"/>
  <c r="G120" i="1"/>
  <c r="E120" i="1"/>
  <c r="F119" i="1"/>
  <c r="F118" i="1"/>
  <c r="F117" i="1"/>
  <c r="I116" i="1"/>
  <c r="H116" i="1"/>
  <c r="G116" i="1"/>
  <c r="F116" i="1" s="1"/>
  <c r="E116" i="1"/>
  <c r="D116" i="1"/>
  <c r="D113" i="1" s="1"/>
  <c r="D112" i="1" s="1"/>
  <c r="D111" i="1" s="1"/>
  <c r="F115" i="1"/>
  <c r="I114" i="1"/>
  <c r="H114" i="1"/>
  <c r="H113" i="1" s="1"/>
  <c r="H112" i="1" s="1"/>
  <c r="G114" i="1"/>
  <c r="E114" i="1"/>
  <c r="D114" i="1"/>
  <c r="I113" i="1"/>
  <c r="E113" i="1"/>
  <c r="I112" i="1"/>
  <c r="E112" i="1"/>
  <c r="E111" i="1"/>
  <c r="G189" i="1" l="1"/>
  <c r="H190" i="1"/>
  <c r="H189" i="1" s="1"/>
  <c r="H188" i="1" s="1"/>
  <c r="H177" i="1" s="1"/>
  <c r="F121" i="1"/>
  <c r="D110" i="1"/>
  <c r="D109" i="1" s="1"/>
  <c r="I111" i="1"/>
  <c r="I110" i="1" s="1"/>
  <c r="I109" i="1" s="1"/>
  <c r="F120" i="1"/>
  <c r="H143" i="1"/>
  <c r="F143" i="1" s="1"/>
  <c r="G148" i="1"/>
  <c r="H165" i="1"/>
  <c r="F114" i="1"/>
  <c r="H121" i="1"/>
  <c r="H120" i="1" s="1"/>
  <c r="H111" i="1" s="1"/>
  <c r="H110" i="1" s="1"/>
  <c r="G131" i="1"/>
  <c r="F131" i="1" s="1"/>
  <c r="F159" i="1"/>
  <c r="G113" i="1"/>
  <c r="G151" i="1"/>
  <c r="F151" i="1" s="1"/>
  <c r="F189" i="1" l="1"/>
  <c r="G188" i="1"/>
  <c r="F190" i="1"/>
  <c r="F165" i="1"/>
  <c r="H164" i="1"/>
  <c r="F164" i="1" s="1"/>
  <c r="G112" i="1"/>
  <c r="F113" i="1"/>
  <c r="F148" i="1"/>
  <c r="G147" i="1"/>
  <c r="F188" i="1" l="1"/>
  <c r="G177" i="1"/>
  <c r="F177" i="1" s="1"/>
  <c r="G146" i="1"/>
  <c r="F146" i="1" s="1"/>
  <c r="F147" i="1"/>
  <c r="H109" i="1"/>
  <c r="G111" i="1"/>
  <c r="F112" i="1"/>
  <c r="G110" i="1" l="1"/>
  <c r="F111" i="1"/>
  <c r="G109" i="1" l="1"/>
  <c r="F109" i="1" s="1"/>
  <c r="F110" i="1"/>
  <c r="G15" i="3" l="1"/>
  <c r="I15" i="3"/>
  <c r="I14" i="3" s="1"/>
  <c r="I13" i="3" s="1"/>
  <c r="D16" i="3"/>
  <c r="D15" i="3" s="1"/>
  <c r="D14" i="3" s="1"/>
  <c r="D13" i="3" s="1"/>
  <c r="E16" i="3"/>
  <c r="E15" i="3" s="1"/>
  <c r="E14" i="3" s="1"/>
  <c r="E13" i="3" s="1"/>
  <c r="G16" i="3"/>
  <c r="H16" i="3"/>
  <c r="H15" i="3" s="1"/>
  <c r="H14" i="3" s="1"/>
  <c r="H13" i="3" s="1"/>
  <c r="I16" i="3"/>
  <c r="J16" i="3"/>
  <c r="J15" i="3" s="1"/>
  <c r="J14" i="3" s="1"/>
  <c r="J13" i="3" s="1"/>
  <c r="F17" i="3"/>
  <c r="K17" i="3"/>
  <c r="H18" i="3"/>
  <c r="D19" i="3"/>
  <c r="D18" i="3" s="1"/>
  <c r="E19" i="3"/>
  <c r="E18" i="3" s="1"/>
  <c r="G19" i="3"/>
  <c r="F19" i="3" s="1"/>
  <c r="K19" i="3" s="1"/>
  <c r="H19" i="3"/>
  <c r="I19" i="3"/>
  <c r="I18" i="3" s="1"/>
  <c r="J19" i="3"/>
  <c r="J18" i="3" s="1"/>
  <c r="F20" i="3"/>
  <c r="K20" i="3"/>
  <c r="F21" i="3"/>
  <c r="K21" i="3" s="1"/>
  <c r="F22" i="3"/>
  <c r="K22" i="3"/>
  <c r="F26" i="3"/>
  <c r="K26" i="3" s="1"/>
  <c r="F27" i="3"/>
  <c r="K27" i="3" s="1"/>
  <c r="F28" i="3"/>
  <c r="K28" i="3"/>
  <c r="D29" i="3"/>
  <c r="E29" i="3"/>
  <c r="G29" i="3"/>
  <c r="H29" i="3"/>
  <c r="I29" i="3"/>
  <c r="J29" i="3"/>
  <c r="J25" i="3" s="1"/>
  <c r="J24" i="3" s="1"/>
  <c r="J23" i="3" s="1"/>
  <c r="F30" i="3"/>
  <c r="K30" i="3" s="1"/>
  <c r="F31" i="3"/>
  <c r="K31" i="3" s="1"/>
  <c r="D32" i="3"/>
  <c r="D25" i="3" s="1"/>
  <c r="D24" i="3" s="1"/>
  <c r="D23" i="3" s="1"/>
  <c r="E32" i="3"/>
  <c r="E25" i="3" s="1"/>
  <c r="E24" i="3" s="1"/>
  <c r="E23" i="3" s="1"/>
  <c r="G32" i="3"/>
  <c r="F32" i="3" s="1"/>
  <c r="K32" i="3" s="1"/>
  <c r="H32" i="3"/>
  <c r="I32" i="3"/>
  <c r="J32" i="3"/>
  <c r="F33" i="3"/>
  <c r="K33" i="3" s="1"/>
  <c r="F34" i="3"/>
  <c r="K34" i="3"/>
  <c r="D35" i="3"/>
  <c r="E35" i="3"/>
  <c r="G35" i="3"/>
  <c r="H35" i="3"/>
  <c r="F35" i="3" s="1"/>
  <c r="I35" i="3"/>
  <c r="J35" i="3"/>
  <c r="F36" i="3"/>
  <c r="K36" i="3" s="1"/>
  <c r="D37" i="3"/>
  <c r="E37" i="3"/>
  <c r="G37" i="3"/>
  <c r="H37" i="3"/>
  <c r="I37" i="3"/>
  <c r="J37" i="3"/>
  <c r="F38" i="3"/>
  <c r="K38" i="3" s="1"/>
  <c r="G39" i="3"/>
  <c r="H39" i="3"/>
  <c r="I39" i="3"/>
  <c r="D40" i="3"/>
  <c r="D39" i="3" s="1"/>
  <c r="E40" i="3"/>
  <c r="E39" i="3" s="1"/>
  <c r="G40" i="3"/>
  <c r="H40" i="3"/>
  <c r="I40" i="3"/>
  <c r="J40" i="3"/>
  <c r="J39" i="3" s="1"/>
  <c r="F41" i="3"/>
  <c r="K41" i="3"/>
  <c r="D43" i="3"/>
  <c r="D42" i="3" s="1"/>
  <c r="E43" i="3"/>
  <c r="E42" i="3" s="1"/>
  <c r="G43" i="3"/>
  <c r="F43" i="3" s="1"/>
  <c r="K43" i="3" s="1"/>
  <c r="H43" i="3"/>
  <c r="I43" i="3"/>
  <c r="J43" i="3"/>
  <c r="F44" i="3"/>
  <c r="K44" i="3"/>
  <c r="F45" i="3"/>
  <c r="K45" i="3" s="1"/>
  <c r="F46" i="3"/>
  <c r="K46" i="3"/>
  <c r="D47" i="3"/>
  <c r="E47" i="3"/>
  <c r="G47" i="3"/>
  <c r="H47" i="3"/>
  <c r="H42" i="3" s="1"/>
  <c r="I47" i="3"/>
  <c r="J47" i="3"/>
  <c r="F48" i="3"/>
  <c r="K48" i="3" s="1"/>
  <c r="F49" i="3"/>
  <c r="K49" i="3"/>
  <c r="D17" i="2"/>
  <c r="E17" i="2"/>
  <c r="G17" i="2"/>
  <c r="H17" i="2"/>
  <c r="I17" i="2"/>
  <c r="J17" i="2"/>
  <c r="F18" i="2"/>
  <c r="K18" i="2" s="1"/>
  <c r="D19" i="2"/>
  <c r="E19" i="2"/>
  <c r="G19" i="2"/>
  <c r="H19" i="2"/>
  <c r="I19" i="2"/>
  <c r="I16" i="2" s="1"/>
  <c r="I15" i="2" s="1"/>
  <c r="J19" i="2"/>
  <c r="F20" i="2"/>
  <c r="K20" i="2" s="1"/>
  <c r="F21" i="2"/>
  <c r="K21" i="2"/>
  <c r="F22" i="2"/>
  <c r="K22" i="2" s="1"/>
  <c r="D25" i="2"/>
  <c r="E25" i="2"/>
  <c r="E24" i="2" s="1"/>
  <c r="E23" i="2" s="1"/>
  <c r="G25" i="2"/>
  <c r="G24" i="2" s="1"/>
  <c r="H25" i="2"/>
  <c r="H24" i="2" s="1"/>
  <c r="H23" i="2" s="1"/>
  <c r="I25" i="2"/>
  <c r="I24" i="2" s="1"/>
  <c r="I23" i="2" s="1"/>
  <c r="J25" i="2"/>
  <c r="F26" i="2"/>
  <c r="K26" i="2" s="1"/>
  <c r="F27" i="2"/>
  <c r="K27" i="2"/>
  <c r="D28" i="2"/>
  <c r="E28" i="2"/>
  <c r="G28" i="2"/>
  <c r="F28" i="2" s="1"/>
  <c r="H28" i="2"/>
  <c r="I28" i="2"/>
  <c r="J28" i="2"/>
  <c r="F29" i="2"/>
  <c r="K29" i="2" s="1"/>
  <c r="F30" i="2"/>
  <c r="K30" i="2" s="1"/>
  <c r="F31" i="2"/>
  <c r="K31" i="2" s="1"/>
  <c r="F32" i="2"/>
  <c r="K32" i="2"/>
  <c r="F33" i="2"/>
  <c r="K33" i="2"/>
  <c r="D35" i="2"/>
  <c r="E35" i="2"/>
  <c r="G35" i="2"/>
  <c r="H35" i="2"/>
  <c r="H34" i="2" s="1"/>
  <c r="I35" i="2"/>
  <c r="J35" i="2"/>
  <c r="F36" i="2"/>
  <c r="K36" i="2"/>
  <c r="F37" i="2"/>
  <c r="K37" i="2" s="1"/>
  <c r="D38" i="2"/>
  <c r="E38" i="2"/>
  <c r="G38" i="2"/>
  <c r="F38" i="2" s="1"/>
  <c r="H38" i="2"/>
  <c r="I38" i="2"/>
  <c r="J38" i="2"/>
  <c r="F39" i="2"/>
  <c r="K39" i="2" s="1"/>
  <c r="J40" i="2"/>
  <c r="D41" i="2"/>
  <c r="D40" i="2" s="1"/>
  <c r="D34" i="2" s="1"/>
  <c r="E41" i="2"/>
  <c r="E40" i="2" s="1"/>
  <c r="G41" i="2"/>
  <c r="H41" i="2"/>
  <c r="H40" i="2" s="1"/>
  <c r="I41" i="2"/>
  <c r="I40" i="2" s="1"/>
  <c r="I34" i="2" s="1"/>
  <c r="J41" i="2"/>
  <c r="F42" i="2"/>
  <c r="K42" i="2"/>
  <c r="F43" i="2"/>
  <c r="K43" i="2" s="1"/>
  <c r="F44" i="2"/>
  <c r="K44" i="2" s="1"/>
  <c r="F45" i="2"/>
  <c r="K45" i="2"/>
  <c r="D46" i="2"/>
  <c r="D47" i="2"/>
  <c r="E47" i="2"/>
  <c r="E46" i="2" s="1"/>
  <c r="G47" i="2"/>
  <c r="G46" i="2" s="1"/>
  <c r="H47" i="2"/>
  <c r="H46" i="2" s="1"/>
  <c r="I47" i="2"/>
  <c r="I46" i="2" s="1"/>
  <c r="J47" i="2"/>
  <c r="J46" i="2" s="1"/>
  <c r="F48" i="2"/>
  <c r="K48" i="2"/>
  <c r="E51" i="2"/>
  <c r="E50" i="2" s="1"/>
  <c r="D52" i="2"/>
  <c r="D51" i="2" s="1"/>
  <c r="D50" i="2" s="1"/>
  <c r="E52" i="2"/>
  <c r="G52" i="2"/>
  <c r="G51" i="2" s="1"/>
  <c r="H52" i="2"/>
  <c r="H51" i="2" s="1"/>
  <c r="H50" i="2" s="1"/>
  <c r="I52" i="2"/>
  <c r="I51" i="2" s="1"/>
  <c r="I50" i="2" s="1"/>
  <c r="J52" i="2"/>
  <c r="J51" i="2" s="1"/>
  <c r="J50" i="2" s="1"/>
  <c r="F53" i="2"/>
  <c r="K53" i="2" s="1"/>
  <c r="D55" i="2"/>
  <c r="E55" i="2"/>
  <c r="G55" i="2"/>
  <c r="H55" i="2"/>
  <c r="I55" i="2"/>
  <c r="J55" i="2"/>
  <c r="F56" i="2"/>
  <c r="K56" i="2" s="1"/>
  <c r="F57" i="2"/>
  <c r="K57" i="2"/>
  <c r="D58" i="2"/>
  <c r="D59" i="2"/>
  <c r="E59" i="2"/>
  <c r="E58" i="2" s="1"/>
  <c r="G59" i="2"/>
  <c r="H59" i="2"/>
  <c r="H58" i="2" s="1"/>
  <c r="I59" i="2"/>
  <c r="I58" i="2" s="1"/>
  <c r="J59" i="2"/>
  <c r="J58" i="2" s="1"/>
  <c r="F60" i="2"/>
  <c r="K60" i="2"/>
  <c r="F61" i="2"/>
  <c r="K61" i="2" s="1"/>
  <c r="D62" i="2"/>
  <c r="E62" i="2"/>
  <c r="G62" i="2"/>
  <c r="F62" i="2" s="1"/>
  <c r="H62" i="2"/>
  <c r="I62" i="2"/>
  <c r="J62" i="2"/>
  <c r="F63" i="2"/>
  <c r="K63" i="2" s="1"/>
  <c r="F64" i="2"/>
  <c r="K64" i="2" s="1"/>
  <c r="D65" i="2"/>
  <c r="E65" i="2"/>
  <c r="G65" i="2"/>
  <c r="H65" i="2"/>
  <c r="I65" i="2"/>
  <c r="J65" i="2"/>
  <c r="F66" i="2"/>
  <c r="K66" i="2"/>
  <c r="G68" i="2"/>
  <c r="H68" i="2"/>
  <c r="H67" i="2" s="1"/>
  <c r="D69" i="2"/>
  <c r="E69" i="2"/>
  <c r="G69" i="2"/>
  <c r="F69" i="2" s="1"/>
  <c r="K69" i="2" s="1"/>
  <c r="H69" i="2"/>
  <c r="I69" i="2"/>
  <c r="I68" i="2" s="1"/>
  <c r="I67" i="2" s="1"/>
  <c r="J69" i="2"/>
  <c r="F70" i="2"/>
  <c r="K70" i="2" s="1"/>
  <c r="F71" i="2"/>
  <c r="K71" i="2"/>
  <c r="F72" i="2"/>
  <c r="K72" i="2"/>
  <c r="D73" i="2"/>
  <c r="E73" i="2"/>
  <c r="G73" i="2"/>
  <c r="H73" i="2"/>
  <c r="I73" i="2"/>
  <c r="J73" i="2"/>
  <c r="F74" i="2"/>
  <c r="K74" i="2"/>
  <c r="D18" i="1"/>
  <c r="E18" i="1"/>
  <c r="G18" i="1"/>
  <c r="H18" i="1"/>
  <c r="I18" i="1"/>
  <c r="J18" i="1"/>
  <c r="F19" i="1"/>
  <c r="K19" i="1" s="1"/>
  <c r="D20" i="1"/>
  <c r="E20" i="1"/>
  <c r="G20" i="1"/>
  <c r="H20" i="1"/>
  <c r="I20" i="1"/>
  <c r="J20" i="1"/>
  <c r="F21" i="1"/>
  <c r="K21" i="1"/>
  <c r="F22" i="1"/>
  <c r="K22" i="1" s="1"/>
  <c r="F23" i="1"/>
  <c r="K23" i="1" s="1"/>
  <c r="D26" i="1"/>
  <c r="E26" i="1"/>
  <c r="G26" i="1"/>
  <c r="H26" i="1"/>
  <c r="H25" i="1" s="1"/>
  <c r="H24" i="1" s="1"/>
  <c r="I26" i="1"/>
  <c r="I25" i="1" s="1"/>
  <c r="I24" i="1" s="1"/>
  <c r="J26" i="1"/>
  <c r="J25" i="1" s="1"/>
  <c r="J24" i="1" s="1"/>
  <c r="F27" i="1"/>
  <c r="K27" i="1"/>
  <c r="F28" i="1"/>
  <c r="K28" i="1" s="1"/>
  <c r="D29" i="1"/>
  <c r="D25" i="1" s="1"/>
  <c r="D24" i="1" s="1"/>
  <c r="E29" i="1"/>
  <c r="G29" i="1"/>
  <c r="F29" i="1" s="1"/>
  <c r="H29" i="1"/>
  <c r="I29" i="1"/>
  <c r="J29" i="1"/>
  <c r="F30" i="1"/>
  <c r="K30" i="1"/>
  <c r="F31" i="1"/>
  <c r="K31" i="1" s="1"/>
  <c r="F32" i="1"/>
  <c r="K32" i="1"/>
  <c r="F33" i="1"/>
  <c r="K33" i="1"/>
  <c r="F34" i="1"/>
  <c r="K34" i="1" s="1"/>
  <c r="D36" i="1"/>
  <c r="E36" i="1"/>
  <c r="G36" i="1"/>
  <c r="H36" i="1"/>
  <c r="I36" i="1"/>
  <c r="I35" i="1" s="1"/>
  <c r="J36" i="1"/>
  <c r="F37" i="1"/>
  <c r="K37" i="1" s="1"/>
  <c r="F38" i="1"/>
  <c r="K38" i="1" s="1"/>
  <c r="D39" i="1"/>
  <c r="E39" i="1"/>
  <c r="G39" i="1"/>
  <c r="F39" i="1" s="1"/>
  <c r="K39" i="1" s="1"/>
  <c r="H39" i="1"/>
  <c r="I39" i="1"/>
  <c r="J39" i="1"/>
  <c r="F40" i="1"/>
  <c r="K40" i="1" s="1"/>
  <c r="G41" i="1"/>
  <c r="D42" i="1"/>
  <c r="D41" i="1" s="1"/>
  <c r="E42" i="1"/>
  <c r="E41" i="1" s="1"/>
  <c r="G42" i="1"/>
  <c r="H42" i="1"/>
  <c r="H41" i="1" s="1"/>
  <c r="H35" i="1" s="1"/>
  <c r="I42" i="1"/>
  <c r="I41" i="1" s="1"/>
  <c r="J42" i="1"/>
  <c r="J41" i="1" s="1"/>
  <c r="F43" i="1"/>
  <c r="K43" i="1" s="1"/>
  <c r="F44" i="1"/>
  <c r="K44" i="1" s="1"/>
  <c r="F45" i="1"/>
  <c r="K45" i="1" s="1"/>
  <c r="F46" i="1"/>
  <c r="K46" i="1" s="1"/>
  <c r="D48" i="1"/>
  <c r="D47" i="1" s="1"/>
  <c r="E48" i="1"/>
  <c r="E47" i="1" s="1"/>
  <c r="G48" i="1"/>
  <c r="H48" i="1"/>
  <c r="H47" i="1" s="1"/>
  <c r="I48" i="1"/>
  <c r="I47" i="1" s="1"/>
  <c r="J48" i="1"/>
  <c r="J47" i="1" s="1"/>
  <c r="F49" i="1"/>
  <c r="K49" i="1" s="1"/>
  <c r="D53" i="1"/>
  <c r="D52" i="1" s="1"/>
  <c r="D51" i="1" s="1"/>
  <c r="E53" i="1"/>
  <c r="E52" i="1" s="1"/>
  <c r="E51" i="1" s="1"/>
  <c r="G53" i="1"/>
  <c r="F53" i="1" s="1"/>
  <c r="H53" i="1"/>
  <c r="H52" i="1" s="1"/>
  <c r="H51" i="1" s="1"/>
  <c r="I53" i="1"/>
  <c r="I52" i="1" s="1"/>
  <c r="I51" i="1" s="1"/>
  <c r="J53" i="1"/>
  <c r="J52" i="1" s="1"/>
  <c r="J51" i="1" s="1"/>
  <c r="F54" i="1"/>
  <c r="K54" i="1" s="1"/>
  <c r="D56" i="1"/>
  <c r="E56" i="1"/>
  <c r="G56" i="1"/>
  <c r="H56" i="1"/>
  <c r="I56" i="1"/>
  <c r="J56" i="1"/>
  <c r="F57" i="1"/>
  <c r="K57" i="1" s="1"/>
  <c r="F58" i="1"/>
  <c r="K58" i="1" s="1"/>
  <c r="D60" i="1"/>
  <c r="D59" i="1" s="1"/>
  <c r="E60" i="1"/>
  <c r="E59" i="1" s="1"/>
  <c r="G60" i="1"/>
  <c r="H60" i="1"/>
  <c r="H59" i="1" s="1"/>
  <c r="I60" i="1"/>
  <c r="I59" i="1" s="1"/>
  <c r="J60" i="1"/>
  <c r="J59" i="1" s="1"/>
  <c r="J55" i="1" s="1"/>
  <c r="F61" i="1"/>
  <c r="K61" i="1" s="1"/>
  <c r="F62" i="1"/>
  <c r="K62" i="1" s="1"/>
  <c r="D63" i="1"/>
  <c r="E63" i="1"/>
  <c r="G63" i="1"/>
  <c r="H63" i="1"/>
  <c r="I63" i="1"/>
  <c r="J63" i="1"/>
  <c r="F64" i="1"/>
  <c r="K64" i="1" s="1"/>
  <c r="F65" i="1"/>
  <c r="K65" i="1"/>
  <c r="F66" i="1"/>
  <c r="K66" i="1" s="1"/>
  <c r="F67" i="1"/>
  <c r="K67" i="1" s="1"/>
  <c r="G68" i="1"/>
  <c r="D69" i="1"/>
  <c r="D68" i="1" s="1"/>
  <c r="E69" i="1"/>
  <c r="E68" i="1" s="1"/>
  <c r="G69" i="1"/>
  <c r="H69" i="1"/>
  <c r="H68" i="1" s="1"/>
  <c r="I69" i="1"/>
  <c r="I68" i="1" s="1"/>
  <c r="J69" i="1"/>
  <c r="J68" i="1" s="1"/>
  <c r="F70" i="1"/>
  <c r="K70" i="1" s="1"/>
  <c r="F71" i="1"/>
  <c r="K71" i="1" s="1"/>
  <c r="F72" i="1"/>
  <c r="K72" i="1"/>
  <c r="F76" i="1"/>
  <c r="K76" i="1" s="1"/>
  <c r="F77" i="1"/>
  <c r="K77" i="1" s="1"/>
  <c r="F78" i="1"/>
  <c r="K78" i="1" s="1"/>
  <c r="F79" i="1"/>
  <c r="K79" i="1" s="1"/>
  <c r="F80" i="1"/>
  <c r="K80" i="1"/>
  <c r="F81" i="1"/>
  <c r="K81" i="1" s="1"/>
  <c r="D82" i="1"/>
  <c r="E82" i="1"/>
  <c r="E75" i="1" s="1"/>
  <c r="E74" i="1" s="1"/>
  <c r="E73" i="1" s="1"/>
  <c r="G82" i="1"/>
  <c r="H82" i="1"/>
  <c r="I82" i="1"/>
  <c r="J82" i="1"/>
  <c r="F83" i="1"/>
  <c r="K83" i="1"/>
  <c r="F84" i="1"/>
  <c r="K84" i="1"/>
  <c r="D85" i="1"/>
  <c r="E85" i="1"/>
  <c r="G85" i="1"/>
  <c r="H85" i="1"/>
  <c r="I85" i="1"/>
  <c r="J85" i="1"/>
  <c r="F86" i="1"/>
  <c r="K86" i="1" s="1"/>
  <c r="F87" i="1"/>
  <c r="K87" i="1"/>
  <c r="D88" i="1"/>
  <c r="E88" i="1"/>
  <c r="G88" i="1"/>
  <c r="H88" i="1"/>
  <c r="I88" i="1"/>
  <c r="J88" i="1"/>
  <c r="F89" i="1"/>
  <c r="K89" i="1"/>
  <c r="D90" i="1"/>
  <c r="E90" i="1"/>
  <c r="G90" i="1"/>
  <c r="H90" i="1"/>
  <c r="I90" i="1"/>
  <c r="J90" i="1"/>
  <c r="F91" i="1"/>
  <c r="K91" i="1" s="1"/>
  <c r="F92" i="1"/>
  <c r="K92" i="1" s="1"/>
  <c r="D94" i="1"/>
  <c r="D93" i="1" s="1"/>
  <c r="E94" i="1"/>
  <c r="E93" i="1" s="1"/>
  <c r="G94" i="1"/>
  <c r="G93" i="1" s="1"/>
  <c r="H94" i="1"/>
  <c r="H93" i="1" s="1"/>
  <c r="I94" i="1"/>
  <c r="I93" i="1" s="1"/>
  <c r="J94" i="1"/>
  <c r="J93" i="1" s="1"/>
  <c r="F95" i="1"/>
  <c r="K95" i="1" s="1"/>
  <c r="D97" i="1"/>
  <c r="E97" i="1"/>
  <c r="G97" i="1"/>
  <c r="H97" i="1"/>
  <c r="I97" i="1"/>
  <c r="J97" i="1"/>
  <c r="J96" i="1" s="1"/>
  <c r="F98" i="1"/>
  <c r="K98" i="1"/>
  <c r="F99" i="1"/>
  <c r="K99" i="1" s="1"/>
  <c r="F100" i="1"/>
  <c r="K100" i="1" s="1"/>
  <c r="D101" i="1"/>
  <c r="E101" i="1"/>
  <c r="G101" i="1"/>
  <c r="H101" i="1"/>
  <c r="I101" i="1"/>
  <c r="J101" i="1"/>
  <c r="F102" i="1"/>
  <c r="K102" i="1" s="1"/>
  <c r="F103" i="1"/>
  <c r="K103" i="1" s="1"/>
  <c r="K53" i="1" l="1"/>
  <c r="F90" i="1"/>
  <c r="K90" i="1" s="1"/>
  <c r="D75" i="1"/>
  <c r="D74" i="1" s="1"/>
  <c r="D73" i="1" s="1"/>
  <c r="F60" i="1"/>
  <c r="K60" i="1" s="1"/>
  <c r="F48" i="1"/>
  <c r="K48" i="1" s="1"/>
  <c r="F42" i="1"/>
  <c r="K42" i="1" s="1"/>
  <c r="H96" i="1"/>
  <c r="F69" i="1"/>
  <c r="K29" i="1"/>
  <c r="H17" i="1"/>
  <c r="H16" i="1" s="1"/>
  <c r="I17" i="1"/>
  <c r="I16" i="1" s="1"/>
  <c r="F101" i="1"/>
  <c r="K101" i="1" s="1"/>
  <c r="E96" i="1"/>
  <c r="F63" i="1"/>
  <c r="K63" i="1" s="1"/>
  <c r="F56" i="1"/>
  <c r="F18" i="1"/>
  <c r="K18" i="1" s="1"/>
  <c r="D96" i="1"/>
  <c r="F36" i="1"/>
  <c r="K36" i="1" s="1"/>
  <c r="F41" i="1"/>
  <c r="F85" i="1"/>
  <c r="K85" i="1" s="1"/>
  <c r="F65" i="2"/>
  <c r="K65" i="2" s="1"/>
  <c r="F59" i="2"/>
  <c r="K59" i="2" s="1"/>
  <c r="F47" i="3"/>
  <c r="K47" i="3" s="1"/>
  <c r="I25" i="3"/>
  <c r="I24" i="3" s="1"/>
  <c r="I23" i="3" s="1"/>
  <c r="J75" i="1"/>
  <c r="J74" i="1" s="1"/>
  <c r="J73" i="1" s="1"/>
  <c r="I55" i="1"/>
  <c r="I49" i="2"/>
  <c r="J34" i="2"/>
  <c r="E34" i="2"/>
  <c r="F37" i="3"/>
  <c r="K37" i="3" s="1"/>
  <c r="I54" i="2"/>
  <c r="F68" i="2"/>
  <c r="E49" i="2"/>
  <c r="F68" i="1"/>
  <c r="K68" i="1" s="1"/>
  <c r="E17" i="1"/>
  <c r="E16" i="1" s="1"/>
  <c r="E54" i="2"/>
  <c r="F19" i="2"/>
  <c r="K19" i="2" s="1"/>
  <c r="F39" i="3"/>
  <c r="K35" i="3"/>
  <c r="H25" i="3"/>
  <c r="H24" i="3" s="1"/>
  <c r="H23" i="3" s="1"/>
  <c r="H12" i="3" s="1"/>
  <c r="I96" i="1"/>
  <c r="F88" i="1"/>
  <c r="K88" i="1" s="1"/>
  <c r="I75" i="1"/>
  <c r="I74" i="1" s="1"/>
  <c r="I73" i="1" s="1"/>
  <c r="G59" i="1"/>
  <c r="F59" i="1" s="1"/>
  <c r="H55" i="1"/>
  <c r="H50" i="1" s="1"/>
  <c r="G47" i="1"/>
  <c r="F47" i="1" s="1"/>
  <c r="K47" i="1" s="1"/>
  <c r="F26" i="1"/>
  <c r="K26" i="1" s="1"/>
  <c r="J17" i="1"/>
  <c r="J16" i="1" s="1"/>
  <c r="D17" i="1"/>
  <c r="D16" i="1" s="1"/>
  <c r="F73" i="2"/>
  <c r="K73" i="2" s="1"/>
  <c r="H16" i="2"/>
  <c r="H15" i="2" s="1"/>
  <c r="H14" i="2" s="1"/>
  <c r="J42" i="3"/>
  <c r="J12" i="3" s="1"/>
  <c r="G42" i="3"/>
  <c r="F40" i="3"/>
  <c r="K40" i="3" s="1"/>
  <c r="F15" i="3"/>
  <c r="G25" i="3"/>
  <c r="E12" i="3"/>
  <c r="D55" i="1"/>
  <c r="D50" i="1" s="1"/>
  <c r="H54" i="2"/>
  <c r="F46" i="2"/>
  <c r="K46" i="2" s="1"/>
  <c r="H75" i="1"/>
  <c r="H74" i="1" s="1"/>
  <c r="H73" i="1" s="1"/>
  <c r="K69" i="1"/>
  <c r="K56" i="1"/>
  <c r="E25" i="1"/>
  <c r="E24" i="1" s="1"/>
  <c r="E68" i="2"/>
  <c r="E67" i="2" s="1"/>
  <c r="K62" i="2"/>
  <c r="D54" i="2"/>
  <c r="D49" i="2" s="1"/>
  <c r="K38" i="2"/>
  <c r="K28" i="2"/>
  <c r="D24" i="2"/>
  <c r="D23" i="2" s="1"/>
  <c r="D16" i="2"/>
  <c r="D15" i="2" s="1"/>
  <c r="G16" i="2"/>
  <c r="G96" i="1"/>
  <c r="F96" i="1" s="1"/>
  <c r="G75" i="1"/>
  <c r="F75" i="1" s="1"/>
  <c r="K75" i="1" s="1"/>
  <c r="E55" i="1"/>
  <c r="E50" i="1" s="1"/>
  <c r="F20" i="1"/>
  <c r="K20" i="1" s="1"/>
  <c r="J68" i="2"/>
  <c r="J67" i="2" s="1"/>
  <c r="D68" i="2"/>
  <c r="D67" i="2" s="1"/>
  <c r="J54" i="2"/>
  <c r="F41" i="2"/>
  <c r="K41" i="2" s="1"/>
  <c r="J24" i="2"/>
  <c r="J23" i="2" s="1"/>
  <c r="J16" i="2"/>
  <c r="J15" i="2" s="1"/>
  <c r="J14" i="2" s="1"/>
  <c r="E16" i="2"/>
  <c r="E15" i="2" s="1"/>
  <c r="E14" i="2" s="1"/>
  <c r="I42" i="3"/>
  <c r="G18" i="3"/>
  <c r="F18" i="3" s="1"/>
  <c r="K18" i="3" s="1"/>
  <c r="F16" i="3"/>
  <c r="K16" i="3" s="1"/>
  <c r="I12" i="3"/>
  <c r="D12" i="3"/>
  <c r="F42" i="3"/>
  <c r="K39" i="3"/>
  <c r="K15" i="3"/>
  <c r="G14" i="3"/>
  <c r="F29" i="3"/>
  <c r="K29" i="3" s="1"/>
  <c r="K68" i="2"/>
  <c r="F24" i="2"/>
  <c r="K24" i="2" s="1"/>
  <c r="G23" i="2"/>
  <c r="F23" i="2" s="1"/>
  <c r="K23" i="2" s="1"/>
  <c r="H49" i="2"/>
  <c r="J49" i="2"/>
  <c r="F51" i="2"/>
  <c r="K51" i="2" s="1"/>
  <c r="G50" i="2"/>
  <c r="D14" i="2"/>
  <c r="G15" i="2"/>
  <c r="I14" i="2"/>
  <c r="F47" i="2"/>
  <c r="K47" i="2" s="1"/>
  <c r="F35" i="2"/>
  <c r="K35" i="2" s="1"/>
  <c r="F17" i="2"/>
  <c r="K17" i="2" s="1"/>
  <c r="G67" i="2"/>
  <c r="F67" i="2" s="1"/>
  <c r="K67" i="2" s="1"/>
  <c r="G58" i="2"/>
  <c r="F58" i="2" s="1"/>
  <c r="K58" i="2" s="1"/>
  <c r="G40" i="2"/>
  <c r="F40" i="2" s="1"/>
  <c r="K40" i="2" s="1"/>
  <c r="F55" i="2"/>
  <c r="K55" i="2" s="1"/>
  <c r="F52" i="2"/>
  <c r="K52" i="2" s="1"/>
  <c r="F25" i="2"/>
  <c r="K25" i="2" s="1"/>
  <c r="F93" i="1"/>
  <c r="K93" i="1" s="1"/>
  <c r="D15" i="1"/>
  <c r="I50" i="1"/>
  <c r="H15" i="1"/>
  <c r="I15" i="1"/>
  <c r="K59" i="1"/>
  <c r="J50" i="1"/>
  <c r="K96" i="1"/>
  <c r="E35" i="1"/>
  <c r="K41" i="1"/>
  <c r="J35" i="1"/>
  <c r="D35" i="1"/>
  <c r="G55" i="1"/>
  <c r="G52" i="1"/>
  <c r="G25" i="1"/>
  <c r="F97" i="1"/>
  <c r="K97" i="1" s="1"/>
  <c r="F94" i="1"/>
  <c r="K94" i="1" s="1"/>
  <c r="F82" i="1"/>
  <c r="K82" i="1" s="1"/>
  <c r="G35" i="1"/>
  <c r="F35" i="1" s="1"/>
  <c r="G17" i="1"/>
  <c r="J15" i="1" l="1"/>
  <c r="J14" i="1" s="1"/>
  <c r="G74" i="1"/>
  <c r="D13" i="2"/>
  <c r="D12" i="2" s="1"/>
  <c r="F25" i="3"/>
  <c r="K25" i="3" s="1"/>
  <c r="G24" i="3"/>
  <c r="J13" i="2"/>
  <c r="J12" i="2" s="1"/>
  <c r="E15" i="1"/>
  <c r="E14" i="1" s="1"/>
  <c r="E13" i="1" s="1"/>
  <c r="K35" i="1"/>
  <c r="F55" i="1"/>
  <c r="K55" i="1" s="1"/>
  <c r="F16" i="2"/>
  <c r="K16" i="2" s="1"/>
  <c r="K42" i="3"/>
  <c r="I13" i="2"/>
  <c r="I12" i="2" s="1"/>
  <c r="E13" i="2"/>
  <c r="E12" i="2" s="1"/>
  <c r="F14" i="3"/>
  <c r="K14" i="3" s="1"/>
  <c r="G13" i="3"/>
  <c r="F50" i="2"/>
  <c r="K50" i="2" s="1"/>
  <c r="G34" i="2"/>
  <c r="F34" i="2" s="1"/>
  <c r="K34" i="2" s="1"/>
  <c r="G54" i="2"/>
  <c r="F54" i="2" s="1"/>
  <c r="K54" i="2" s="1"/>
  <c r="F15" i="2"/>
  <c r="K15" i="2" s="1"/>
  <c r="H13" i="2"/>
  <c r="H12" i="2" s="1"/>
  <c r="E12" i="1"/>
  <c r="G24" i="1"/>
  <c r="F24" i="1" s="1"/>
  <c r="K24" i="1" s="1"/>
  <c r="F25" i="1"/>
  <c r="K25" i="1" s="1"/>
  <c r="J12" i="1"/>
  <c r="J13" i="1"/>
  <c r="F17" i="1"/>
  <c r="K17" i="1" s="1"/>
  <c r="G16" i="1"/>
  <c r="G51" i="1"/>
  <c r="F52" i="1"/>
  <c r="K52" i="1" s="1"/>
  <c r="D14" i="1"/>
  <c r="F74" i="1"/>
  <c r="K74" i="1" s="1"/>
  <c r="G73" i="1"/>
  <c r="F73" i="1" s="1"/>
  <c r="K73" i="1" s="1"/>
  <c r="I14" i="1"/>
  <c r="H14" i="1"/>
  <c r="G23" i="3" l="1"/>
  <c r="F23" i="3" s="1"/>
  <c r="K23" i="3" s="1"/>
  <c r="F24" i="3"/>
  <c r="K24" i="3" s="1"/>
  <c r="G49" i="2"/>
  <c r="F49" i="2" s="1"/>
  <c r="K49" i="2" s="1"/>
  <c r="G14" i="2"/>
  <c r="G13" i="2" s="1"/>
  <c r="G12" i="3"/>
  <c r="F12" i="3" s="1"/>
  <c r="K12" i="3" s="1"/>
  <c r="F13" i="3"/>
  <c r="K13" i="3" s="1"/>
  <c r="D12" i="1"/>
  <c r="D13" i="1"/>
  <c r="H13" i="1"/>
  <c r="H12" i="1"/>
  <c r="G50" i="1"/>
  <c r="F50" i="1" s="1"/>
  <c r="K50" i="1" s="1"/>
  <c r="F51" i="1"/>
  <c r="K51" i="1" s="1"/>
  <c r="I13" i="1"/>
  <c r="I12" i="1"/>
  <c r="G15" i="1"/>
  <c r="F16" i="1"/>
  <c r="K16" i="1" s="1"/>
  <c r="F14" i="2" l="1"/>
  <c r="K14" i="2" s="1"/>
  <c r="G12" i="2"/>
  <c r="F12" i="2" s="1"/>
  <c r="K12" i="2" s="1"/>
  <c r="F13" i="2"/>
  <c r="K13" i="2" s="1"/>
  <c r="G14" i="1"/>
  <c r="F15" i="1"/>
  <c r="K15" i="1" s="1"/>
  <c r="F14" i="1" l="1"/>
  <c r="K14" i="1" s="1"/>
  <c r="G12" i="1"/>
  <c r="F12" i="1" s="1"/>
  <c r="K12" i="1" s="1"/>
  <c r="G13" i="1"/>
  <c r="F13" i="1" s="1"/>
  <c r="K13" i="1" s="1"/>
</calcChain>
</file>

<file path=xl/sharedStrings.xml><?xml version="1.0" encoding="utf-8"?>
<sst xmlns="http://schemas.openxmlformats.org/spreadsheetml/2006/main" count="860" uniqueCount="355">
  <si>
    <t>CONSOLIDAT</t>
  </si>
  <si>
    <t>CUI: 4842400</t>
  </si>
  <si>
    <t xml:space="preserve"> Anexa 12</t>
  </si>
  <si>
    <t>Cont de executie - Venituri - Bugetul local</t>
  </si>
  <si>
    <t>Trimestrul: 2, Anul: 2024</t>
  </si>
  <si>
    <t>Denumirea indicatorilor</t>
  </si>
  <si>
    <t>A</t>
  </si>
  <si>
    <t>Cod indicator</t>
  </si>
  <si>
    <t>B</t>
  </si>
  <si>
    <t>Prevederi bugetare anuale aprobate la finele perioadei de raportare</t>
  </si>
  <si>
    <t>Prevederi bugetare trimestriale cumulate</t>
  </si>
  <si>
    <t>Drepturi constatate</t>
  </si>
  <si>
    <t>Total, din care:</t>
  </si>
  <si>
    <t>3=4+5</t>
  </si>
  <si>
    <t>din anii precedenţi</t>
  </si>
  <si>
    <t>din anul  curent</t>
  </si>
  <si>
    <t>Încasări realizate</t>
  </si>
  <si>
    <t>Stingeri pe alte căi decât încasări</t>
  </si>
  <si>
    <t>Drepturi constatate de încasat</t>
  </si>
  <si>
    <t>8=3-6-7</t>
  </si>
  <si>
    <t>1</t>
  </si>
  <si>
    <t>TOTAL VENITURI  (cod 00.02+00.15+00.16+00.17+45.02+46.02+48.02)</t>
  </si>
  <si>
    <t>00.01</t>
  </si>
  <si>
    <t>2</t>
  </si>
  <si>
    <t>VENITURI PROPRII   (cod 00.02-11.02-37.02+00.15)</t>
  </si>
  <si>
    <t>49.90</t>
  </si>
  <si>
    <t>3</t>
  </si>
  <si>
    <t>I.  VENITURI CURENTE (cod 00.03+00.12)</t>
  </si>
  <si>
    <t>00.02</t>
  </si>
  <si>
    <t>4</t>
  </si>
  <si>
    <t>A. VENITURI FISCALE (cod 00.04+00.09+00.10+00.11)</t>
  </si>
  <si>
    <t>00.03</t>
  </si>
  <si>
    <t>5</t>
  </si>
  <si>
    <t>A1.  IMPOZIT  PE VENIT, PROFIT SI CASTIGURI DIN CAPITAL (cod 00.05+00.06+00.07)</t>
  </si>
  <si>
    <t>00.04</t>
  </si>
  <si>
    <t>9</t>
  </si>
  <si>
    <t>A1.2.  IMPOZIT PE VENIT, PROFIT,  SI CASTIGURI DIN CAPITAL DE LA PERSOANE FIZICE (cod 03.02+04.02)</t>
  </si>
  <si>
    <t>00.06</t>
  </si>
  <si>
    <t>10</t>
  </si>
  <si>
    <t>Impozit pe venit (cod 03.02.17+03.02.18)</t>
  </si>
  <si>
    <t>03.02</t>
  </si>
  <si>
    <t>12</t>
  </si>
  <si>
    <t>Impozitul pe veniturile din transferul proprietatilor imobiliare din patrimoniul personal</t>
  </si>
  <si>
    <t>03.02.18</t>
  </si>
  <si>
    <t>13</t>
  </si>
  <si>
    <t>Cote si sume defalcate din impozitul pe venit (cod 04.02.01+04.02.04+04.02.05+04.02.06)</t>
  </si>
  <si>
    <t>04.02</t>
  </si>
  <si>
    <t>14</t>
  </si>
  <si>
    <t>Cote defalcate din impozitul pe venit</t>
  </si>
  <si>
    <t>04.02.01</t>
  </si>
  <si>
    <t>15</t>
  </si>
  <si>
    <t>Sume alocate din cotele defalcate din impozitul pe venit pentru echilibrarea bugetelor locale</t>
  </si>
  <si>
    <t>04.02.04</t>
  </si>
  <si>
    <t>16</t>
  </si>
  <si>
    <t>Sume repartizate din Fondul la dispozitia Consiliului Judetean</t>
  </si>
  <si>
    <t>04.02.05</t>
  </si>
  <si>
    <t>22</t>
  </si>
  <si>
    <t>A3.  IMPOZITE SI TAXE PE PROPRIETATE (cod 07.02)</t>
  </si>
  <si>
    <t>00.09</t>
  </si>
  <si>
    <t>23</t>
  </si>
  <si>
    <t>Impozite si  taxe pe proprietate (cod 07.02.01+07.02.02+07.02.03+07.02.50)</t>
  </si>
  <si>
    <t>07.02</t>
  </si>
  <si>
    <t>24</t>
  </si>
  <si>
    <t>Impozit si taxa pe cladiri  (cod 07.02.01.01+07.02.01.02)</t>
  </si>
  <si>
    <t>07.02.01</t>
  </si>
  <si>
    <t>25</t>
  </si>
  <si>
    <t>Impozit si taxa pe cladiri de la persoane fizice *)</t>
  </si>
  <si>
    <t>07.02.01.01</t>
  </si>
  <si>
    <t>26</t>
  </si>
  <si>
    <t>Impozit si taxa pe cladiri de la persoane juridice</t>
  </si>
  <si>
    <t>07.02.01.02</t>
  </si>
  <si>
    <t>27</t>
  </si>
  <si>
    <t>Impozit si taxa pe teren (cod 07.02.02.01+07.02.02.02+07.02.02.03)</t>
  </si>
  <si>
    <t>07.02.02</t>
  </si>
  <si>
    <t>28</t>
  </si>
  <si>
    <t>Impozitul si taxa pe teren de la persoane fizice *)</t>
  </si>
  <si>
    <t>07.02.02.01</t>
  </si>
  <si>
    <t>29</t>
  </si>
  <si>
    <t>Impozitul si taxa pe teren de la persoane juridice *)</t>
  </si>
  <si>
    <t>07.02.02.02</t>
  </si>
  <si>
    <t>30</t>
  </si>
  <si>
    <t xml:space="preserve">Impozitul pe terenul din extravilan   *) </t>
  </si>
  <si>
    <t>07.02.02.03</t>
  </si>
  <si>
    <t>31</t>
  </si>
  <si>
    <t xml:space="preserve">Taxe judiciare de timbru si alte taxe de timbru </t>
  </si>
  <si>
    <t>07.02.03</t>
  </si>
  <si>
    <t>32</t>
  </si>
  <si>
    <t xml:space="preserve">Alte impozite si taxe  pe proprietate </t>
  </si>
  <si>
    <t>07.02.50</t>
  </si>
  <si>
    <t>33</t>
  </si>
  <si>
    <t>A4.  IMPOZITE SI TAXE PE BUNURI SI SERVICII   (cod 11.02+12.02+15.02+16.02)</t>
  </si>
  <si>
    <t>00.10</t>
  </si>
  <si>
    <t>34</t>
  </si>
  <si>
    <t>Sume defalcate din TVA (cod 11.02.01+11.02.02+11.02.05+11.02.06)</t>
  </si>
  <si>
    <t>11.02</t>
  </si>
  <si>
    <t>36</t>
  </si>
  <si>
    <t>Sume defalcate din taxa pe valoarea adaugata pentru finantarea cheltuielilor descentralizate la nivelul comunelor, oraselor, municipiilor, sectoarelor si Municipiului Bucuresti</t>
  </si>
  <si>
    <t>11.02.02</t>
  </si>
  <si>
    <t>39</t>
  </si>
  <si>
    <t>Sume defalcate din taxa pe valoarea adaugata pentru echilibrarea bugetelor locale</t>
  </si>
  <si>
    <t>11.02.06</t>
  </si>
  <si>
    <t>45</t>
  </si>
  <si>
    <t>Taxe pe servicii specifice (cod 15.02.01+15.02.50)</t>
  </si>
  <si>
    <t>15.02</t>
  </si>
  <si>
    <t>46</t>
  </si>
  <si>
    <t>Impozit pe spectacole</t>
  </si>
  <si>
    <t>15.02.01</t>
  </si>
  <si>
    <t>48</t>
  </si>
  <si>
    <t>Taxe pe utilizarea bunurilor, autorizarea utilizarii bunurilor sau pe desfasurarea de activitati (cod 16.02.02+16.02.03+16.02.50)</t>
  </si>
  <si>
    <t>16.02</t>
  </si>
  <si>
    <t>49</t>
  </si>
  <si>
    <t>Impozit pe mijloacele de transport  (cod 16.02.02.01+16.02.02.02)</t>
  </si>
  <si>
    <t>16.02.02</t>
  </si>
  <si>
    <t>50</t>
  </si>
  <si>
    <t>Taxa asupra mijloacelor de transport detinute de persoane fizice *)</t>
  </si>
  <si>
    <t>16.02.02.01</t>
  </si>
  <si>
    <t>51</t>
  </si>
  <si>
    <t>Taxa asupra mijloacelor de transport detinute de persoane juridice *)</t>
  </si>
  <si>
    <t>16.02.02.02</t>
  </si>
  <si>
    <t>52</t>
  </si>
  <si>
    <t>Taxe si tarife pentru eliberarea de licente si autorizatii de functionare</t>
  </si>
  <si>
    <t>16.02.03</t>
  </si>
  <si>
    <t>53</t>
  </si>
  <si>
    <t>Alte taxe pe utilizarea bunurilor, autorizarea utilizarii bunurilor sau pe desfasurare de activitati</t>
  </si>
  <si>
    <t>16.02.50</t>
  </si>
  <si>
    <t>54</t>
  </si>
  <si>
    <t>A6.  ALTE IMPOZITE SI  TAXE  FISCALE (cod 18.02)</t>
  </si>
  <si>
    <t>00.11</t>
  </si>
  <si>
    <t>55</t>
  </si>
  <si>
    <t>Alte impozite si taxe fiscale (cod 18.02.50)</t>
  </si>
  <si>
    <t>18.02</t>
  </si>
  <si>
    <t>56</t>
  </si>
  <si>
    <t>Alte impozite si taxe</t>
  </si>
  <si>
    <t>18.02.50</t>
  </si>
  <si>
    <t>57</t>
  </si>
  <si>
    <t>C.   VENITURI NEFISCALE (cod 00.13+00.14)</t>
  </si>
  <si>
    <t>00.12</t>
  </si>
  <si>
    <t>58</t>
  </si>
  <si>
    <t>C1.  VENITURI DIN PROPRIETATE  (cod 30.02+31.02)</t>
  </si>
  <si>
    <t>00.13</t>
  </si>
  <si>
    <t>59</t>
  </si>
  <si>
    <t>Venituri din proprietate (cod 30.02.01+30.02.05+30.02.08+30.02.50)</t>
  </si>
  <si>
    <t>30.02</t>
  </si>
  <si>
    <t>62</t>
  </si>
  <si>
    <t>Venituri din concesiuni si inchirieri</t>
  </si>
  <si>
    <t>30.02.05</t>
  </si>
  <si>
    <t>65</t>
  </si>
  <si>
    <t>Alte venituri din concesiuni si inchirieri de catre institutiile publice</t>
  </si>
  <si>
    <t>30.02.05.30</t>
  </si>
  <si>
    <t>72</t>
  </si>
  <si>
    <t>C2.  VANZARI DE BUNURI SI SERVICII (cod 33.02+34.02+35.02+36.02+37.02)</t>
  </si>
  <si>
    <t>00.14</t>
  </si>
  <si>
    <t>73</t>
  </si>
  <si>
    <t>Venituri din prestari de servicii si alte activitati (cod 33.02.08+33.02.10+33.02.12+33.02.24+33.02.27+33.02.28+33.02.50)</t>
  </si>
  <si>
    <t>33.02</t>
  </si>
  <si>
    <t>74</t>
  </si>
  <si>
    <t>Venituri din prestari de servicii</t>
  </si>
  <si>
    <t>33.02.08</t>
  </si>
  <si>
    <t>83</t>
  </si>
  <si>
    <t>Alte venituri din prestari de servicii si alte activitati</t>
  </si>
  <si>
    <t>33.02.50</t>
  </si>
  <si>
    <t>87</t>
  </si>
  <si>
    <t>Amenzi, penalitati si confiscari (cod 35.02.01 la 35.02.03+35.02.50)</t>
  </si>
  <si>
    <t>35.02</t>
  </si>
  <si>
    <t>88</t>
  </si>
  <si>
    <t>Venituri din amenzi si alte sanctiuni aplicate potrivit dispozitiilor legale</t>
  </si>
  <si>
    <t>35.02.01</t>
  </si>
  <si>
    <t>89</t>
  </si>
  <si>
    <t>Venituri din amenzi şi alte sancţiuni aplicate de către alte instituţii de specialitate</t>
  </si>
  <si>
    <t>35.02.01.02</t>
  </si>
  <si>
    <t>93</t>
  </si>
  <si>
    <t>Alte amenzi, penalitati si confiscari</t>
  </si>
  <si>
    <t>35.02.50</t>
  </si>
  <si>
    <t>94</t>
  </si>
  <si>
    <t>Diverse venituri (cod 36.02.01+36.02.05+36.02.06+36.02.07+36.02.11+36.02.50)</t>
  </si>
  <si>
    <t>36.02</t>
  </si>
  <si>
    <t>98</t>
  </si>
  <si>
    <t>Taxe speciale</t>
  </si>
  <si>
    <t>36.02.06</t>
  </si>
  <si>
    <t>109</t>
  </si>
  <si>
    <t>Alte venituri</t>
  </si>
  <si>
    <t>36.02.50</t>
  </si>
  <si>
    <t>112</t>
  </si>
  <si>
    <t>Vărsăminte din secţiunea de funcţionare pentru finanţarea secţiunii de dezvoltare a bugetului local (cu semnul minus)</t>
  </si>
  <si>
    <t>37.02.03</t>
  </si>
  <si>
    <t>113</t>
  </si>
  <si>
    <t>Vărsăminte din secţiunea de funcţionare</t>
  </si>
  <si>
    <t>37.02.04</t>
  </si>
  <si>
    <t>116</t>
  </si>
  <si>
    <t>II. VENITURI DIN CAPITAL (cod 39.02)</t>
  </si>
  <si>
    <t>00.15</t>
  </si>
  <si>
    <t>117</t>
  </si>
  <si>
    <t>Venituri din valorificarea unor bunuri  (cod 39.02.01+39.02.03+39.02.04+39.02.07+39.02.10)</t>
  </si>
  <si>
    <t>39.02</t>
  </si>
  <si>
    <t>118</t>
  </si>
  <si>
    <t>Venituri din valorificarea unor bunuri ale institutiilor publice</t>
  </si>
  <si>
    <t>39.02.01</t>
  </si>
  <si>
    <t>119</t>
  </si>
  <si>
    <t>Venituri din vanzarea locuintelor construite din fondurile statului</t>
  </si>
  <si>
    <t>39.02.03</t>
  </si>
  <si>
    <t>121</t>
  </si>
  <si>
    <t>Venituri din vanzarea unor bunuri apartinand domeniului privat</t>
  </si>
  <si>
    <t>39.02.07</t>
  </si>
  <si>
    <t>139</t>
  </si>
  <si>
    <t>IV.  SUBVENTII (cod 00.18)</t>
  </si>
  <si>
    <t>00.17</t>
  </si>
  <si>
    <t>140</t>
  </si>
  <si>
    <t>SUBVENTII DE LA ALTE NIVELE ALE ADMINISTRATIEI PUBLICE (cod 42.02+43.02)</t>
  </si>
  <si>
    <t>00.18</t>
  </si>
  <si>
    <t>141</t>
  </si>
  <si>
    <t xml:space="preserve">Subvenţii de la bugetul de stat (cod 42.02.01+42.02.05+ 42.02.10+42.02.12 la 42.02.21+42.02.28+ 42.02.29+42.02.32 la 42.02.36+42.02.40 la 42.02.42+ 42.02.44 la 42.02.46+42.02.51+42.02.52+ 42.02.54+42.02.55+ 42.02.62+42.02.63+42.02.64+42.02.65+42.02.66+42.02.67+42.02.69+42.02.73+42.02.79+42.02.80+42.02.81+42.02.82+42.02.84) </t>
  </si>
  <si>
    <t>42.02</t>
  </si>
  <si>
    <t>178</t>
  </si>
  <si>
    <t>Subventii pentru acordarea ajutorului pentru incalzirea locuintei si a suplimentului de energie alocate pentru consumul de combustibili solizi si/sau petrolieri</t>
  </si>
  <si>
    <t>42.02.34</t>
  </si>
  <si>
    <t>202</t>
  </si>
  <si>
    <t>Finantarea programelor nationale de dezvoltare locala</t>
  </si>
  <si>
    <t>42.02.65</t>
  </si>
  <si>
    <t>203</t>
  </si>
  <si>
    <t>Subvenţii din bugetul de stat  alocate conform contractelor încheiate cu direcţiile de sănătate publică</t>
  </si>
  <si>
    <t>42.02.66</t>
  </si>
  <si>
    <t>205</t>
  </si>
  <si>
    <t>Subventii de la bugetul de stat catre bugetele locale necesare sustinerii derularii preiectelor finantate din fonduri externe nerambursabile (FEN), postaderare, aferente perioadei de programare 2014-2020</t>
  </si>
  <si>
    <t>42.02.69</t>
  </si>
  <si>
    <t>215</t>
  </si>
  <si>
    <t>Subvenţii de la bugetul de stat către bugetele locale pentru decontarea serviciilor aferente măsurilor de prevenire şi combatere a atacurilor exemplarelor de urs brun</t>
  </si>
  <si>
    <t>42.02.86</t>
  </si>
  <si>
    <t>216</t>
  </si>
  <si>
    <t>Subventii de la bugetul de stat catre bugetele locale pentru Programul national de investitii  Anghel Saligny</t>
  </si>
  <si>
    <t>42.02.87</t>
  </si>
  <si>
    <t>217</t>
  </si>
  <si>
    <t>Alocări de sume din PNRR aferente asistenţei financiare nerambursabile ( cod 42.02.88 01 la 42.02.88.03)</t>
  </si>
  <si>
    <t>42.02.88</t>
  </si>
  <si>
    <t>218</t>
  </si>
  <si>
    <t>Fonduri europene nerambursabile</t>
  </si>
  <si>
    <t>42.02.88.01</t>
  </si>
  <si>
    <t>220</t>
  </si>
  <si>
    <t>Sume aferente TVA</t>
  </si>
  <si>
    <t>42.02.88.03</t>
  </si>
  <si>
    <t>221</t>
  </si>
  <si>
    <t>Alocări de sume din PNRR aferente componentei împrumuturi ( cod 42.02.89.01 la 42.02.89.03)</t>
  </si>
  <si>
    <t>42.02.89</t>
  </si>
  <si>
    <t>222</t>
  </si>
  <si>
    <t>Fonduri din împrumut rambursabil</t>
  </si>
  <si>
    <t>42.02.89.01</t>
  </si>
  <si>
    <t>224</t>
  </si>
  <si>
    <t>42.02.89.03</t>
  </si>
  <si>
    <t>233</t>
  </si>
  <si>
    <t>Subvenţii de la bugetul de stat necesare susţinerii derulării proiectelor finanţate din fonduri externe nerambursabile (FEN) postaderare, aferete perioadei de programare 2021-2027</t>
  </si>
  <si>
    <t>42.02.93</t>
  </si>
  <si>
    <t>235</t>
  </si>
  <si>
    <t>Subvenţii de la bugetul de stat către bugetele locale necesare susţinerii derulării proiectelor finanţate din FEN postaderare, aferente perioadei de programare 2021-2027</t>
  </si>
  <si>
    <t>42.02.93.03</t>
  </si>
  <si>
    <t>238</t>
  </si>
  <si>
    <t>Subventii de la alte administratii (cod. 43.02.01+43.02.04+43.02.07+43.02.08+43.02.20+43.02.21)</t>
  </si>
  <si>
    <t>43.02</t>
  </si>
  <si>
    <t>242</t>
  </si>
  <si>
    <t>Subventii primite  de la bugetele consiliilor locale si judetene pentru ajutoare  în situatii de extrema dificultate</t>
  </si>
  <si>
    <t>43.02.08</t>
  </si>
  <si>
    <t>254</t>
  </si>
  <si>
    <t>Sume alocate din sumele obţinute în urma scoaterii la licitaţie a certificatelor de emisii de gaze cu efect de seră pentru finanţarea proiectelor de investiţii</t>
  </si>
  <si>
    <t>43.02.44</t>
  </si>
  <si>
    <t>267</t>
  </si>
  <si>
    <t>Sume FEN postaderare in contul platilor efectuate si prefinantari (cod 45.02.01 la 45.02.05 +45.02.07+45.02.08+45.02.15+45.02.16)</t>
  </si>
  <si>
    <t>45.02</t>
  </si>
  <si>
    <t>338</t>
  </si>
  <si>
    <t xml:space="preserve">Fondul European de Dezvoltare Regională (FEDR), aferent cadrului financiar 2021-2027 </t>
  </si>
  <si>
    <t>45.02.48</t>
  </si>
  <si>
    <t>339</t>
  </si>
  <si>
    <t>Sume primite în contul plăţilor efectuate în anul curent</t>
  </si>
  <si>
    <t>45.02.48.01</t>
  </si>
  <si>
    <t>358</t>
  </si>
  <si>
    <t>Sume primite de la UE/alti donatori in contul platilor efectuate si prefinantari aferente cadrului financiar 2014-2020</t>
  </si>
  <si>
    <t>48.02</t>
  </si>
  <si>
    <t>359</t>
  </si>
  <si>
    <t>Fondul European de Dezvoltare Regionala (FEDR)</t>
  </si>
  <si>
    <t>48.02.01</t>
  </si>
  <si>
    <t>360</t>
  </si>
  <si>
    <t xml:space="preserve">  Sume primite in contul platilor efectuate in anul curent</t>
  </si>
  <si>
    <t>48.02.01.01</t>
  </si>
  <si>
    <t>361</t>
  </si>
  <si>
    <t xml:space="preserve">  Sume primite in contul platilor efectuate in anii anteriori</t>
  </si>
  <si>
    <t>48.02.01.02</t>
  </si>
  <si>
    <t>362</t>
  </si>
  <si>
    <t xml:space="preserve">  Prefinantare</t>
  </si>
  <si>
    <t>48.02.01.03</t>
  </si>
  <si>
    <t>363</t>
  </si>
  <si>
    <t>Fondul Social European (FSE)</t>
  </si>
  <si>
    <t>48.02.02</t>
  </si>
  <si>
    <t>364</t>
  </si>
  <si>
    <t>48.02.02.01</t>
  </si>
  <si>
    <t>365</t>
  </si>
  <si>
    <t>48.02.02.02</t>
  </si>
  <si>
    <t>PRIMAR</t>
  </si>
  <si>
    <t>NEGURĂ MIHĂIŢĂ</t>
  </si>
  <si>
    <t>DIRECTOR EXECUTIV</t>
  </si>
  <si>
    <t>FLORESCU IULIANA</t>
  </si>
  <si>
    <t/>
  </si>
  <si>
    <t>Cont de executie - Venituri - Bugetul local - sectiunea functionare</t>
  </si>
  <si>
    <t>VENITURILE SECŢIUNII DE FUNCŢIONARE - TOTAL</t>
  </si>
  <si>
    <t>8</t>
  </si>
  <si>
    <t>11</t>
  </si>
  <si>
    <t>21</t>
  </si>
  <si>
    <t>35</t>
  </si>
  <si>
    <t>38</t>
  </si>
  <si>
    <t>43</t>
  </si>
  <si>
    <t>44</t>
  </si>
  <si>
    <t>47</t>
  </si>
  <si>
    <t>60</t>
  </si>
  <si>
    <t>63</t>
  </si>
  <si>
    <t>70</t>
  </si>
  <si>
    <t>71</t>
  </si>
  <si>
    <t>81</t>
  </si>
  <si>
    <t>85</t>
  </si>
  <si>
    <t>86</t>
  </si>
  <si>
    <t>91</t>
  </si>
  <si>
    <t>92</t>
  </si>
  <si>
    <t>96</t>
  </si>
  <si>
    <t>101</t>
  </si>
  <si>
    <t>102</t>
  </si>
  <si>
    <t>Transferuri voluntare,  altele decat subventiile (cod 37.02.01+37.02.50)</t>
  </si>
  <si>
    <t>37.02</t>
  </si>
  <si>
    <t>104</t>
  </si>
  <si>
    <t>123</t>
  </si>
  <si>
    <t>138</t>
  </si>
  <si>
    <t>145</t>
  </si>
  <si>
    <t>146</t>
  </si>
  <si>
    <t>150</t>
  </si>
  <si>
    <t>Cont de executie - Venituri - Bugetul local - sectiunea dezvoltare</t>
  </si>
  <si>
    <t>VENITURILE SECŢIUNII DE DEZVOLTARE - TOTAL</t>
  </si>
  <si>
    <t>7</t>
  </si>
  <si>
    <t>17</t>
  </si>
  <si>
    <t>18</t>
  </si>
  <si>
    <t>20</t>
  </si>
  <si>
    <t>37</t>
  </si>
  <si>
    <t>90</t>
  </si>
  <si>
    <t>95</t>
  </si>
  <si>
    <t>107</t>
  </si>
  <si>
    <t>131</t>
  </si>
  <si>
    <t>223</t>
  </si>
  <si>
    <t>225</t>
  </si>
  <si>
    <t>226</t>
  </si>
  <si>
    <t>227</t>
  </si>
  <si>
    <t>CONSILIUL LOCAL</t>
  </si>
  <si>
    <t>SECȚIUNEA DE FUNCȚIONARE</t>
  </si>
  <si>
    <t>SECȚIUNEA DE DEZVOLTARE</t>
  </si>
  <si>
    <t>PRIMAR,</t>
  </si>
  <si>
    <t>DIRECTOR EXECUTIV,</t>
  </si>
  <si>
    <t>NEGURĂ MIHĂIȚĂ</t>
  </si>
  <si>
    <t>FLORESCU IULIANA GEORGETA</t>
  </si>
  <si>
    <t>VIZĂ CFP</t>
  </si>
  <si>
    <t>PREȘEDINTE DE ȘEDINȚĂ,</t>
  </si>
  <si>
    <t>SECRETAR GENERAL,</t>
  </si>
  <si>
    <t>ERHAN RODICA</t>
  </si>
  <si>
    <t>MUNICIPIUL CÂMPULUNG MOLDOVENESC                                                               ANEXA NR. 1 LA HCL NR. 97/2024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</si>
</sst>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7" fillId="0" borderId="0" xfId="0" applyNumberFormat="1" applyFont="1" applyAlignment="1">
      <alignment wrapText="1" shrinkToFit="1"/>
    </xf>
    <xf numFmtId="0" fontId="7" fillId="0" borderId="0" xfId="0" applyFont="1"/>
    <xf numFmtId="0" fontId="4" fillId="0" borderId="1" xfId="0" applyFont="1" applyBorder="1" applyAlignment="1">
      <alignment horizontal="center" vertical="center" wrapText="1" shrinkToFit="1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50042-614C-4BF6-950E-79A803D057AC}">
  <sheetPr>
    <pageSetUpPr fitToPage="1"/>
  </sheetPr>
  <dimension ref="A1:T225"/>
  <sheetViews>
    <sheetView tabSelected="1" topLeftCell="B1" workbookViewId="0">
      <selection sqref="A1:K1"/>
    </sheetView>
  </sheetViews>
  <sheetFormatPr defaultRowHeight="14.4" x14ac:dyDescent="0.3"/>
  <cols>
    <col min="1" max="1" width="3.44140625" hidden="1" customWidth="1"/>
    <col min="2" max="2" width="41.88671875" customWidth="1"/>
    <col min="3" max="3" width="11.77734375" customWidth="1"/>
    <col min="4" max="5" width="14.44140625" customWidth="1"/>
    <col min="6" max="8" width="14.44140625" hidden="1" customWidth="1"/>
    <col min="9" max="9" width="14.44140625" customWidth="1"/>
    <col min="10" max="11" width="14.44140625" hidden="1" customWidth="1"/>
  </cols>
  <sheetData>
    <row r="1" spans="1:11" x14ac:dyDescent="0.3">
      <c r="A1" s="13" t="s">
        <v>354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x14ac:dyDescent="0.3">
      <c r="A2" s="13" t="s">
        <v>343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x14ac:dyDescent="0.3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ht="70.05" customHeight="1" x14ac:dyDescent="0.3">
      <c r="A4" s="15" t="s">
        <v>3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5" spans="1:11" x14ac:dyDescent="0.3">
      <c r="A5" s="16" t="s">
        <v>4</v>
      </c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11" ht="15" thickBot="1" x14ac:dyDescent="0.35"/>
    <row r="7" spans="1:11" s="2" customFormat="1" ht="15" thickBot="1" x14ac:dyDescent="0.35">
      <c r="A7" s="10" t="s">
        <v>5</v>
      </c>
      <c r="B7" s="10"/>
      <c r="C7" s="10" t="s">
        <v>7</v>
      </c>
      <c r="D7" s="10" t="s">
        <v>9</v>
      </c>
      <c r="E7" s="10" t="s">
        <v>10</v>
      </c>
      <c r="F7" s="10" t="s">
        <v>11</v>
      </c>
      <c r="G7" s="10"/>
      <c r="H7" s="10"/>
      <c r="I7" s="10" t="s">
        <v>16</v>
      </c>
      <c r="J7" s="10" t="s">
        <v>17</v>
      </c>
      <c r="K7" s="10" t="s">
        <v>18</v>
      </c>
    </row>
    <row r="8" spans="1:11" s="2" customFormat="1" ht="15" thickBot="1" x14ac:dyDescent="0.35">
      <c r="A8" s="10"/>
      <c r="B8" s="10"/>
      <c r="C8" s="10"/>
      <c r="D8" s="10"/>
      <c r="E8" s="10"/>
      <c r="F8" s="10" t="s">
        <v>12</v>
      </c>
      <c r="G8" s="10" t="s">
        <v>14</v>
      </c>
      <c r="H8" s="10" t="s">
        <v>15</v>
      </c>
      <c r="I8" s="10"/>
      <c r="J8" s="10"/>
      <c r="K8" s="10"/>
    </row>
    <row r="9" spans="1:11" s="2" customFormat="1" ht="15" thickBot="1" x14ac:dyDescent="0.3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1" s="2" customFormat="1" ht="15" thickBot="1" x14ac:dyDescent="0.3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s="2" customFormat="1" ht="15" thickBot="1" x14ac:dyDescent="0.35">
      <c r="A11" s="10" t="s">
        <v>6</v>
      </c>
      <c r="B11" s="10"/>
      <c r="C11" s="1" t="s">
        <v>8</v>
      </c>
      <c r="D11" s="1">
        <v>1</v>
      </c>
      <c r="E11" s="1">
        <v>2</v>
      </c>
      <c r="F11" s="1" t="s">
        <v>13</v>
      </c>
      <c r="G11" s="1">
        <v>4</v>
      </c>
      <c r="H11" s="1">
        <v>5</v>
      </c>
      <c r="I11" s="1">
        <v>6</v>
      </c>
      <c r="J11" s="1">
        <v>7</v>
      </c>
      <c r="K11" s="1" t="s">
        <v>19</v>
      </c>
    </row>
    <row r="12" spans="1:11" s="2" customFormat="1" ht="21.6" x14ac:dyDescent="0.3">
      <c r="A12" s="5" t="s">
        <v>20</v>
      </c>
      <c r="B12" s="5" t="s">
        <v>21</v>
      </c>
      <c r="C12" s="5" t="s">
        <v>22</v>
      </c>
      <c r="D12" s="6">
        <f>D14+D68+D73+D93+D96</f>
        <v>134788250</v>
      </c>
      <c r="E12" s="6">
        <f>E14+E68+E73+E93+E96</f>
        <v>78078510</v>
      </c>
      <c r="F12" s="6">
        <f t="shared" ref="F12:F43" si="0">G12+H12</f>
        <v>47260118</v>
      </c>
      <c r="G12" s="6">
        <f>G14+G68+G73+G93+G96</f>
        <v>9230005</v>
      </c>
      <c r="H12" s="6">
        <f>H14+H68+H73+H93+H96</f>
        <v>38030113</v>
      </c>
      <c r="I12" s="6">
        <f>I14+I68+I73+I93+I96</f>
        <v>32970310</v>
      </c>
      <c r="J12" s="6">
        <f>J14+J68+J73+J93+J96</f>
        <v>3164878</v>
      </c>
      <c r="K12" s="6">
        <f t="shared" ref="K12:K43" si="1">F12-I12-J12</f>
        <v>11124930</v>
      </c>
    </row>
    <row r="13" spans="1:11" s="2" customFormat="1" x14ac:dyDescent="0.3">
      <c r="A13" s="5" t="s">
        <v>23</v>
      </c>
      <c r="B13" s="5" t="s">
        <v>24</v>
      </c>
      <c r="C13" s="5" t="s">
        <v>25</v>
      </c>
      <c r="D13" s="6">
        <f>D14-D36+D68</f>
        <v>33071830</v>
      </c>
      <c r="E13" s="6">
        <f>E14-E36+E68</f>
        <v>23124330</v>
      </c>
      <c r="F13" s="6">
        <f t="shared" si="0"/>
        <v>31617038</v>
      </c>
      <c r="G13" s="6">
        <f>G14-G36+G68</f>
        <v>8929412</v>
      </c>
      <c r="H13" s="6">
        <f>H14-H36+H68</f>
        <v>22687626</v>
      </c>
      <c r="I13" s="6">
        <f>I14-I36+I68</f>
        <v>19075545</v>
      </c>
      <c r="J13" s="6">
        <f>J14-J36+J68</f>
        <v>1416563</v>
      </c>
      <c r="K13" s="6">
        <f t="shared" si="1"/>
        <v>11124930</v>
      </c>
    </row>
    <row r="14" spans="1:11" s="2" customFormat="1" x14ac:dyDescent="0.3">
      <c r="A14" s="5" t="s">
        <v>26</v>
      </c>
      <c r="B14" s="5" t="s">
        <v>27</v>
      </c>
      <c r="C14" s="5" t="s">
        <v>28</v>
      </c>
      <c r="D14" s="6">
        <f>D15+D50</f>
        <v>50018500</v>
      </c>
      <c r="E14" s="6">
        <f>E15+E50</f>
        <v>31898000</v>
      </c>
      <c r="F14" s="6">
        <f t="shared" si="0"/>
        <v>39709781</v>
      </c>
      <c r="G14" s="6">
        <f>G15+G50</f>
        <v>8929412</v>
      </c>
      <c r="H14" s="6">
        <f>H15+H50</f>
        <v>30780369</v>
      </c>
      <c r="I14" s="6">
        <f>I15+I50</f>
        <v>27168288</v>
      </c>
      <c r="J14" s="6">
        <f>J15+J50</f>
        <v>1416563</v>
      </c>
      <c r="K14" s="6">
        <f t="shared" si="1"/>
        <v>11124930</v>
      </c>
    </row>
    <row r="15" spans="1:11" s="2" customFormat="1" x14ac:dyDescent="0.3">
      <c r="A15" s="5" t="s">
        <v>29</v>
      </c>
      <c r="B15" s="5" t="s">
        <v>30</v>
      </c>
      <c r="C15" s="5" t="s">
        <v>31</v>
      </c>
      <c r="D15" s="6">
        <f>D16+D24+D35+D47</f>
        <v>41665000</v>
      </c>
      <c r="E15" s="6">
        <f>E16+E24+E35+E47</f>
        <v>25139240</v>
      </c>
      <c r="F15" s="6">
        <f t="shared" si="0"/>
        <v>28702985</v>
      </c>
      <c r="G15" s="6">
        <f>G16+G24+G35+G47</f>
        <v>3472783</v>
      </c>
      <c r="H15" s="6">
        <f>H16+H24+H35+H47</f>
        <v>25230202</v>
      </c>
      <c r="I15" s="6">
        <f>I16+I24+I35+I47</f>
        <v>23517255</v>
      </c>
      <c r="J15" s="6">
        <f>J16+J24+J35+J47</f>
        <v>231561</v>
      </c>
      <c r="K15" s="6">
        <f t="shared" si="1"/>
        <v>4954169</v>
      </c>
    </row>
    <row r="16" spans="1:11" s="2" customFormat="1" ht="21.6" x14ac:dyDescent="0.3">
      <c r="A16" s="5" t="s">
        <v>32</v>
      </c>
      <c r="B16" s="5" t="s">
        <v>33</v>
      </c>
      <c r="C16" s="5" t="s">
        <v>34</v>
      </c>
      <c r="D16" s="6">
        <f>+D17</f>
        <v>16450000</v>
      </c>
      <c r="E16" s="6">
        <f>+E17</f>
        <v>10402000</v>
      </c>
      <c r="F16" s="6">
        <f t="shared" si="0"/>
        <v>8688676</v>
      </c>
      <c r="G16" s="6">
        <f>+G17</f>
        <v>0</v>
      </c>
      <c r="H16" s="6">
        <f>+H17</f>
        <v>8688676</v>
      </c>
      <c r="I16" s="6">
        <f>+I17</f>
        <v>8688676</v>
      </c>
      <c r="J16" s="6">
        <f>+J17</f>
        <v>0</v>
      </c>
      <c r="K16" s="6">
        <f t="shared" si="1"/>
        <v>0</v>
      </c>
    </row>
    <row r="17" spans="1:11" s="2" customFormat="1" ht="21.6" x14ac:dyDescent="0.3">
      <c r="A17" s="5" t="s">
        <v>35</v>
      </c>
      <c r="B17" s="5" t="s">
        <v>36</v>
      </c>
      <c r="C17" s="5" t="s">
        <v>37</v>
      </c>
      <c r="D17" s="6">
        <f>D18+D20</f>
        <v>16450000</v>
      </c>
      <c r="E17" s="6">
        <f>E18+E20</f>
        <v>10402000</v>
      </c>
      <c r="F17" s="6">
        <f t="shared" si="0"/>
        <v>8688676</v>
      </c>
      <c r="G17" s="6">
        <f>G18+G20</f>
        <v>0</v>
      </c>
      <c r="H17" s="6">
        <f>H18+H20</f>
        <v>8688676</v>
      </c>
      <c r="I17" s="6">
        <f>I18+I20</f>
        <v>8688676</v>
      </c>
      <c r="J17" s="6">
        <f>J18+J20</f>
        <v>0</v>
      </c>
      <c r="K17" s="6">
        <f t="shared" si="1"/>
        <v>0</v>
      </c>
    </row>
    <row r="18" spans="1:11" s="2" customFormat="1" x14ac:dyDescent="0.3">
      <c r="A18" s="5" t="s">
        <v>38</v>
      </c>
      <c r="B18" s="5" t="s">
        <v>39</v>
      </c>
      <c r="C18" s="5" t="s">
        <v>40</v>
      </c>
      <c r="D18" s="6">
        <f>+D19</f>
        <v>200000</v>
      </c>
      <c r="E18" s="6">
        <f>+E19</f>
        <v>113000</v>
      </c>
      <c r="F18" s="6">
        <f t="shared" si="0"/>
        <v>156151</v>
      </c>
      <c r="G18" s="6">
        <f>+G19</f>
        <v>0</v>
      </c>
      <c r="H18" s="6">
        <f>+H19</f>
        <v>156151</v>
      </c>
      <c r="I18" s="6">
        <f>+I19</f>
        <v>156151</v>
      </c>
      <c r="J18" s="6">
        <f>+J19</f>
        <v>0</v>
      </c>
      <c r="K18" s="6">
        <f t="shared" si="1"/>
        <v>0</v>
      </c>
    </row>
    <row r="19" spans="1:11" s="2" customFormat="1" ht="21.6" x14ac:dyDescent="0.3">
      <c r="A19" s="5" t="s">
        <v>41</v>
      </c>
      <c r="B19" s="5" t="s">
        <v>42</v>
      </c>
      <c r="C19" s="5" t="s">
        <v>43</v>
      </c>
      <c r="D19" s="6">
        <v>200000</v>
      </c>
      <c r="E19" s="6">
        <v>113000</v>
      </c>
      <c r="F19" s="6">
        <f t="shared" si="0"/>
        <v>156151</v>
      </c>
      <c r="G19" s="6">
        <v>0</v>
      </c>
      <c r="H19" s="6">
        <v>156151</v>
      </c>
      <c r="I19" s="6">
        <v>156151</v>
      </c>
      <c r="J19" s="6">
        <v>0</v>
      </c>
      <c r="K19" s="6">
        <f t="shared" si="1"/>
        <v>0</v>
      </c>
    </row>
    <row r="20" spans="1:11" s="2" customFormat="1" ht="21.6" x14ac:dyDescent="0.3">
      <c r="A20" s="5" t="s">
        <v>44</v>
      </c>
      <c r="B20" s="5" t="s">
        <v>45</v>
      </c>
      <c r="C20" s="5" t="s">
        <v>46</v>
      </c>
      <c r="D20" s="6">
        <f>D21+D22+D23</f>
        <v>16250000</v>
      </c>
      <c r="E20" s="6">
        <f>E21+E22+E23</f>
        <v>10289000</v>
      </c>
      <c r="F20" s="6">
        <f t="shared" si="0"/>
        <v>8532525</v>
      </c>
      <c r="G20" s="6">
        <f>G21+G22+G23</f>
        <v>0</v>
      </c>
      <c r="H20" s="6">
        <f>H21+H22+H23</f>
        <v>8532525</v>
      </c>
      <c r="I20" s="6">
        <f>I21+I22+I23</f>
        <v>8532525</v>
      </c>
      <c r="J20" s="6">
        <f>J21+J22+J23</f>
        <v>0</v>
      </c>
      <c r="K20" s="6">
        <f t="shared" si="1"/>
        <v>0</v>
      </c>
    </row>
    <row r="21" spans="1:11" s="2" customFormat="1" x14ac:dyDescent="0.3">
      <c r="A21" s="5" t="s">
        <v>47</v>
      </c>
      <c r="B21" s="5" t="s">
        <v>48</v>
      </c>
      <c r="C21" s="5" t="s">
        <v>49</v>
      </c>
      <c r="D21" s="6">
        <v>14239000</v>
      </c>
      <c r="E21" s="6">
        <v>9239000</v>
      </c>
      <c r="F21" s="6">
        <f t="shared" si="0"/>
        <v>7433660</v>
      </c>
      <c r="G21" s="6">
        <v>0</v>
      </c>
      <c r="H21" s="6">
        <v>7433660</v>
      </c>
      <c r="I21" s="6">
        <v>7433660</v>
      </c>
      <c r="J21" s="6">
        <v>0</v>
      </c>
      <c r="K21" s="6">
        <f t="shared" si="1"/>
        <v>0</v>
      </c>
    </row>
    <row r="22" spans="1:11" s="2" customFormat="1" ht="21.6" x14ac:dyDescent="0.3">
      <c r="A22" s="5" t="s">
        <v>50</v>
      </c>
      <c r="B22" s="5" t="s">
        <v>51</v>
      </c>
      <c r="C22" s="5" t="s">
        <v>52</v>
      </c>
      <c r="D22" s="6">
        <v>711000</v>
      </c>
      <c r="E22" s="6">
        <v>300000</v>
      </c>
      <c r="F22" s="6">
        <f t="shared" si="0"/>
        <v>404601</v>
      </c>
      <c r="G22" s="6">
        <v>0</v>
      </c>
      <c r="H22" s="6">
        <v>404601</v>
      </c>
      <c r="I22" s="6">
        <v>404601</v>
      </c>
      <c r="J22" s="6">
        <v>0</v>
      </c>
      <c r="K22" s="6">
        <f t="shared" si="1"/>
        <v>0</v>
      </c>
    </row>
    <row r="23" spans="1:11" s="2" customFormat="1" ht="21.6" x14ac:dyDescent="0.3">
      <c r="A23" s="5" t="s">
        <v>53</v>
      </c>
      <c r="B23" s="5" t="s">
        <v>54</v>
      </c>
      <c r="C23" s="5" t="s">
        <v>55</v>
      </c>
      <c r="D23" s="6">
        <v>1300000</v>
      </c>
      <c r="E23" s="6">
        <v>750000</v>
      </c>
      <c r="F23" s="6">
        <f t="shared" si="0"/>
        <v>694264</v>
      </c>
      <c r="G23" s="6">
        <v>0</v>
      </c>
      <c r="H23" s="6">
        <v>694264</v>
      </c>
      <c r="I23" s="6">
        <v>694264</v>
      </c>
      <c r="J23" s="6">
        <v>0</v>
      </c>
      <c r="K23" s="6">
        <f t="shared" si="1"/>
        <v>0</v>
      </c>
    </row>
    <row r="24" spans="1:11" s="2" customFormat="1" x14ac:dyDescent="0.3">
      <c r="A24" s="5" t="s">
        <v>56</v>
      </c>
      <c r="B24" s="5" t="s">
        <v>57</v>
      </c>
      <c r="C24" s="5" t="s">
        <v>58</v>
      </c>
      <c r="D24" s="6">
        <f>D25</f>
        <v>5730000</v>
      </c>
      <c r="E24" s="6">
        <f>E25</f>
        <v>3988240</v>
      </c>
      <c r="F24" s="6">
        <f t="shared" si="0"/>
        <v>8614346</v>
      </c>
      <c r="G24" s="6">
        <f>G25</f>
        <v>2720348</v>
      </c>
      <c r="H24" s="6">
        <f>H25</f>
        <v>5893998</v>
      </c>
      <c r="I24" s="6">
        <f>I25</f>
        <v>4795193</v>
      </c>
      <c r="J24" s="6">
        <f>J25</f>
        <v>136477</v>
      </c>
      <c r="K24" s="6">
        <f t="shared" si="1"/>
        <v>3682676</v>
      </c>
    </row>
    <row r="25" spans="1:11" s="2" customFormat="1" ht="21.6" x14ac:dyDescent="0.3">
      <c r="A25" s="5" t="s">
        <v>59</v>
      </c>
      <c r="B25" s="5" t="s">
        <v>60</v>
      </c>
      <c r="C25" s="5" t="s">
        <v>61</v>
      </c>
      <c r="D25" s="6">
        <f>D26+D29+D33+D34</f>
        <v>5730000</v>
      </c>
      <c r="E25" s="6">
        <f>E26+E29+E33+E34</f>
        <v>3988240</v>
      </c>
      <c r="F25" s="6">
        <f t="shared" si="0"/>
        <v>8614346</v>
      </c>
      <c r="G25" s="6">
        <f>G26+G29+G33+G34</f>
        <v>2720348</v>
      </c>
      <c r="H25" s="6">
        <f>H26+H29+H33+H34</f>
        <v>5893998</v>
      </c>
      <c r="I25" s="6">
        <f>I26+I29+I33+I34</f>
        <v>4795193</v>
      </c>
      <c r="J25" s="6">
        <f>J26+J29+J33+J34</f>
        <v>136477</v>
      </c>
      <c r="K25" s="6">
        <f t="shared" si="1"/>
        <v>3682676</v>
      </c>
    </row>
    <row r="26" spans="1:11" s="2" customFormat="1" ht="21.6" x14ac:dyDescent="0.3">
      <c r="A26" s="5" t="s">
        <v>62</v>
      </c>
      <c r="B26" s="5" t="s">
        <v>63</v>
      </c>
      <c r="C26" s="5" t="s">
        <v>64</v>
      </c>
      <c r="D26" s="6">
        <f>D27+D28</f>
        <v>3780000</v>
      </c>
      <c r="E26" s="6">
        <f>E27+E28</f>
        <v>2578240</v>
      </c>
      <c r="F26" s="6">
        <f t="shared" si="0"/>
        <v>6175386</v>
      </c>
      <c r="G26" s="6">
        <f>G27+G28</f>
        <v>2121069</v>
      </c>
      <c r="H26" s="6">
        <f>H27+H28</f>
        <v>4054317</v>
      </c>
      <c r="I26" s="6">
        <f>I27+I28</f>
        <v>3309239</v>
      </c>
      <c r="J26" s="6">
        <f>J27+J28</f>
        <v>66825</v>
      </c>
      <c r="K26" s="6">
        <f t="shared" si="1"/>
        <v>2799322</v>
      </c>
    </row>
    <row r="27" spans="1:11" s="2" customFormat="1" x14ac:dyDescent="0.3">
      <c r="A27" s="5" t="s">
        <v>65</v>
      </c>
      <c r="B27" s="5" t="s">
        <v>66</v>
      </c>
      <c r="C27" s="5" t="s">
        <v>67</v>
      </c>
      <c r="D27" s="6">
        <v>1680000</v>
      </c>
      <c r="E27" s="6">
        <v>1178240</v>
      </c>
      <c r="F27" s="6">
        <f t="shared" si="0"/>
        <v>2008507</v>
      </c>
      <c r="G27" s="6">
        <v>318444</v>
      </c>
      <c r="H27" s="6">
        <v>1690063</v>
      </c>
      <c r="I27" s="6">
        <v>1377937</v>
      </c>
      <c r="J27" s="6">
        <v>62640</v>
      </c>
      <c r="K27" s="6">
        <f t="shared" si="1"/>
        <v>567930</v>
      </c>
    </row>
    <row r="28" spans="1:11" s="2" customFormat="1" x14ac:dyDescent="0.3">
      <c r="A28" s="5" t="s">
        <v>68</v>
      </c>
      <c r="B28" s="5" t="s">
        <v>69</v>
      </c>
      <c r="C28" s="5" t="s">
        <v>70</v>
      </c>
      <c r="D28" s="6">
        <v>2100000</v>
      </c>
      <c r="E28" s="6">
        <v>1400000</v>
      </c>
      <c r="F28" s="6">
        <f t="shared" si="0"/>
        <v>4166879</v>
      </c>
      <c r="G28" s="6">
        <v>1802625</v>
      </c>
      <c r="H28" s="6">
        <v>2364254</v>
      </c>
      <c r="I28" s="6">
        <v>1931302</v>
      </c>
      <c r="J28" s="6">
        <v>4185</v>
      </c>
      <c r="K28" s="6">
        <f t="shared" si="1"/>
        <v>2231392</v>
      </c>
    </row>
    <row r="29" spans="1:11" s="2" customFormat="1" ht="21.6" x14ac:dyDescent="0.3">
      <c r="A29" s="5" t="s">
        <v>71</v>
      </c>
      <c r="B29" s="5" t="s">
        <v>72</v>
      </c>
      <c r="C29" s="5" t="s">
        <v>73</v>
      </c>
      <c r="D29" s="6">
        <f>D30+D31+D32</f>
        <v>1560000</v>
      </c>
      <c r="E29" s="6">
        <f>E30+E31+E32</f>
        <v>1125000</v>
      </c>
      <c r="F29" s="6">
        <f t="shared" si="0"/>
        <v>2018039</v>
      </c>
      <c r="G29" s="6">
        <f>G30+G31+G32</f>
        <v>494773</v>
      </c>
      <c r="H29" s="6">
        <f>H30+H31+H32</f>
        <v>1523266</v>
      </c>
      <c r="I29" s="6">
        <f>I30+I31+I32</f>
        <v>1221907</v>
      </c>
      <c r="J29" s="6">
        <f>J30+J31+J32</f>
        <v>57476</v>
      </c>
      <c r="K29" s="6">
        <f t="shared" si="1"/>
        <v>738656</v>
      </c>
    </row>
    <row r="30" spans="1:11" s="2" customFormat="1" x14ac:dyDescent="0.3">
      <c r="A30" s="5" t="s">
        <v>74</v>
      </c>
      <c r="B30" s="5" t="s">
        <v>75</v>
      </c>
      <c r="C30" s="5" t="s">
        <v>76</v>
      </c>
      <c r="D30" s="6">
        <v>1000000</v>
      </c>
      <c r="E30" s="6">
        <v>755000</v>
      </c>
      <c r="F30" s="6">
        <f t="shared" si="0"/>
        <v>1131160</v>
      </c>
      <c r="G30" s="6">
        <v>188343</v>
      </c>
      <c r="H30" s="6">
        <v>942817</v>
      </c>
      <c r="I30" s="6">
        <v>754621</v>
      </c>
      <c r="J30" s="6">
        <v>43450</v>
      </c>
      <c r="K30" s="6">
        <f t="shared" si="1"/>
        <v>333089</v>
      </c>
    </row>
    <row r="31" spans="1:11" s="2" customFormat="1" x14ac:dyDescent="0.3">
      <c r="A31" s="5" t="s">
        <v>77</v>
      </c>
      <c r="B31" s="5" t="s">
        <v>78</v>
      </c>
      <c r="C31" s="5" t="s">
        <v>79</v>
      </c>
      <c r="D31" s="6">
        <v>220000</v>
      </c>
      <c r="E31" s="6">
        <v>120000</v>
      </c>
      <c r="F31" s="6">
        <f t="shared" si="0"/>
        <v>472051</v>
      </c>
      <c r="G31" s="6">
        <v>214174</v>
      </c>
      <c r="H31" s="6">
        <v>257877</v>
      </c>
      <c r="I31" s="6">
        <v>204425</v>
      </c>
      <c r="J31" s="6">
        <v>6536</v>
      </c>
      <c r="K31" s="6">
        <f t="shared" si="1"/>
        <v>261090</v>
      </c>
    </row>
    <row r="32" spans="1:11" s="2" customFormat="1" x14ac:dyDescent="0.3">
      <c r="A32" s="5" t="s">
        <v>80</v>
      </c>
      <c r="B32" s="5" t="s">
        <v>81</v>
      </c>
      <c r="C32" s="5" t="s">
        <v>82</v>
      </c>
      <c r="D32" s="6">
        <v>340000</v>
      </c>
      <c r="E32" s="6">
        <v>250000</v>
      </c>
      <c r="F32" s="6">
        <f t="shared" si="0"/>
        <v>414828</v>
      </c>
      <c r="G32" s="6">
        <v>92256</v>
      </c>
      <c r="H32" s="6">
        <v>322572</v>
      </c>
      <c r="I32" s="6">
        <v>262861</v>
      </c>
      <c r="J32" s="6">
        <v>7490</v>
      </c>
      <c r="K32" s="6">
        <f t="shared" si="1"/>
        <v>144477</v>
      </c>
    </row>
    <row r="33" spans="1:11" s="2" customFormat="1" x14ac:dyDescent="0.3">
      <c r="A33" s="5" t="s">
        <v>83</v>
      </c>
      <c r="B33" s="5" t="s">
        <v>84</v>
      </c>
      <c r="C33" s="5" t="s">
        <v>85</v>
      </c>
      <c r="D33" s="6">
        <v>195000</v>
      </c>
      <c r="E33" s="6">
        <v>135000</v>
      </c>
      <c r="F33" s="6">
        <f t="shared" si="0"/>
        <v>182758</v>
      </c>
      <c r="G33" s="6">
        <v>55837</v>
      </c>
      <c r="H33" s="6">
        <v>126921</v>
      </c>
      <c r="I33" s="6">
        <v>122855</v>
      </c>
      <c r="J33" s="6">
        <v>5711</v>
      </c>
      <c r="K33" s="6">
        <f t="shared" si="1"/>
        <v>54192</v>
      </c>
    </row>
    <row r="34" spans="1:11" s="2" customFormat="1" x14ac:dyDescent="0.3">
      <c r="A34" s="5" t="s">
        <v>86</v>
      </c>
      <c r="B34" s="5" t="s">
        <v>87</v>
      </c>
      <c r="C34" s="5" t="s">
        <v>88</v>
      </c>
      <c r="D34" s="6">
        <v>195000</v>
      </c>
      <c r="E34" s="6">
        <v>150000</v>
      </c>
      <c r="F34" s="6">
        <f t="shared" si="0"/>
        <v>238163</v>
      </c>
      <c r="G34" s="6">
        <v>48669</v>
      </c>
      <c r="H34" s="6">
        <v>189494</v>
      </c>
      <c r="I34" s="6">
        <v>141192</v>
      </c>
      <c r="J34" s="6">
        <v>6465</v>
      </c>
      <c r="K34" s="6">
        <f t="shared" si="1"/>
        <v>90506</v>
      </c>
    </row>
    <row r="35" spans="1:11" s="2" customFormat="1" ht="21.6" x14ac:dyDescent="0.3">
      <c r="A35" s="5" t="s">
        <v>89</v>
      </c>
      <c r="B35" s="5" t="s">
        <v>90</v>
      </c>
      <c r="C35" s="5" t="s">
        <v>91</v>
      </c>
      <c r="D35" s="6">
        <f>D36+D39+D41</f>
        <v>19485000</v>
      </c>
      <c r="E35" s="6">
        <f>E36+E39+E41</f>
        <v>10749000</v>
      </c>
      <c r="F35" s="6">
        <f t="shared" si="0"/>
        <v>11399433</v>
      </c>
      <c r="G35" s="6">
        <f>G36+G39+G41</f>
        <v>751925</v>
      </c>
      <c r="H35" s="6">
        <f>H36+H39+H41</f>
        <v>10647508</v>
      </c>
      <c r="I35" s="6">
        <f>I36+I39+I41</f>
        <v>10033379</v>
      </c>
      <c r="J35" s="6">
        <f>J36+J39+J41</f>
        <v>95070</v>
      </c>
      <c r="K35" s="6">
        <f t="shared" si="1"/>
        <v>1270984</v>
      </c>
    </row>
    <row r="36" spans="1:11" s="2" customFormat="1" ht="21.6" x14ac:dyDescent="0.3">
      <c r="A36" s="5" t="s">
        <v>92</v>
      </c>
      <c r="B36" s="5" t="s">
        <v>93</v>
      </c>
      <c r="C36" s="5" t="s">
        <v>94</v>
      </c>
      <c r="D36" s="6">
        <f>+D37+D38</f>
        <v>16971000</v>
      </c>
      <c r="E36" s="6">
        <f>+E37+E38</f>
        <v>8798000</v>
      </c>
      <c r="F36" s="6">
        <f t="shared" si="0"/>
        <v>8127591</v>
      </c>
      <c r="G36" s="6">
        <f>+G37+G38</f>
        <v>0</v>
      </c>
      <c r="H36" s="6">
        <f>+H37+H38</f>
        <v>8127591</v>
      </c>
      <c r="I36" s="6">
        <f>+I37+I38</f>
        <v>8127591</v>
      </c>
      <c r="J36" s="6">
        <f>+J37+J38</f>
        <v>0</v>
      </c>
      <c r="K36" s="6">
        <f t="shared" si="1"/>
        <v>0</v>
      </c>
    </row>
    <row r="37" spans="1:11" s="2" customFormat="1" ht="42" x14ac:dyDescent="0.3">
      <c r="A37" s="5" t="s">
        <v>95</v>
      </c>
      <c r="B37" s="5" t="s">
        <v>96</v>
      </c>
      <c r="C37" s="5" t="s">
        <v>97</v>
      </c>
      <c r="D37" s="6">
        <v>8604000</v>
      </c>
      <c r="E37" s="6">
        <v>4535000</v>
      </c>
      <c r="F37" s="6">
        <f t="shared" si="0"/>
        <v>4092358</v>
      </c>
      <c r="G37" s="6">
        <v>0</v>
      </c>
      <c r="H37" s="6">
        <v>4092358</v>
      </c>
      <c r="I37" s="6">
        <v>4092358</v>
      </c>
      <c r="J37" s="6">
        <v>0</v>
      </c>
      <c r="K37" s="6">
        <f t="shared" si="1"/>
        <v>0</v>
      </c>
    </row>
    <row r="38" spans="1:11" s="2" customFormat="1" ht="21.6" x14ac:dyDescent="0.3">
      <c r="A38" s="5" t="s">
        <v>98</v>
      </c>
      <c r="B38" s="5" t="s">
        <v>99</v>
      </c>
      <c r="C38" s="5" t="s">
        <v>100</v>
      </c>
      <c r="D38" s="6">
        <v>8367000</v>
      </c>
      <c r="E38" s="6">
        <v>4263000</v>
      </c>
      <c r="F38" s="6">
        <f t="shared" si="0"/>
        <v>4035233</v>
      </c>
      <c r="G38" s="6">
        <v>0</v>
      </c>
      <c r="H38" s="6">
        <v>4035233</v>
      </c>
      <c r="I38" s="6">
        <v>4035233</v>
      </c>
      <c r="J38" s="6">
        <v>0</v>
      </c>
      <c r="K38" s="6">
        <f t="shared" si="1"/>
        <v>0</v>
      </c>
    </row>
    <row r="39" spans="1:11" s="2" customFormat="1" x14ac:dyDescent="0.3">
      <c r="A39" s="5" t="s">
        <v>101</v>
      </c>
      <c r="B39" s="5" t="s">
        <v>102</v>
      </c>
      <c r="C39" s="5" t="s">
        <v>103</v>
      </c>
      <c r="D39" s="6">
        <f>D40</f>
        <v>1000</v>
      </c>
      <c r="E39" s="6">
        <f>E40</f>
        <v>1000</v>
      </c>
      <c r="F39" s="6">
        <f t="shared" si="0"/>
        <v>27</v>
      </c>
      <c r="G39" s="6">
        <f>G40</f>
        <v>0</v>
      </c>
      <c r="H39" s="6">
        <f>H40</f>
        <v>27</v>
      </c>
      <c r="I39" s="6">
        <f>I40</f>
        <v>27</v>
      </c>
      <c r="J39" s="6">
        <f>J40</f>
        <v>0</v>
      </c>
      <c r="K39" s="6">
        <f t="shared" si="1"/>
        <v>0</v>
      </c>
    </row>
    <row r="40" spans="1:11" s="2" customFormat="1" x14ac:dyDescent="0.3">
      <c r="A40" s="5" t="s">
        <v>104</v>
      </c>
      <c r="B40" s="5" t="s">
        <v>105</v>
      </c>
      <c r="C40" s="5" t="s">
        <v>106</v>
      </c>
      <c r="D40" s="6">
        <v>1000</v>
      </c>
      <c r="E40" s="6">
        <v>1000</v>
      </c>
      <c r="F40" s="6">
        <f t="shared" si="0"/>
        <v>27</v>
      </c>
      <c r="G40" s="6">
        <v>0</v>
      </c>
      <c r="H40" s="6">
        <v>27</v>
      </c>
      <c r="I40" s="6">
        <v>27</v>
      </c>
      <c r="J40" s="6">
        <v>0</v>
      </c>
      <c r="K40" s="6">
        <f t="shared" si="1"/>
        <v>0</v>
      </c>
    </row>
    <row r="41" spans="1:11" s="2" customFormat="1" ht="31.8" x14ac:dyDescent="0.3">
      <c r="A41" s="5" t="s">
        <v>107</v>
      </c>
      <c r="B41" s="5" t="s">
        <v>108</v>
      </c>
      <c r="C41" s="5" t="s">
        <v>109</v>
      </c>
      <c r="D41" s="6">
        <f>D42+D45+D46</f>
        <v>2513000</v>
      </c>
      <c r="E41" s="6">
        <f>E42+E45+E46</f>
        <v>1950000</v>
      </c>
      <c r="F41" s="6">
        <f t="shared" si="0"/>
        <v>3271815</v>
      </c>
      <c r="G41" s="6">
        <f>G42+G45+G46</f>
        <v>751925</v>
      </c>
      <c r="H41" s="6">
        <f>H42+H45+H46</f>
        <v>2519890</v>
      </c>
      <c r="I41" s="6">
        <f>I42+I45+I46</f>
        <v>1905761</v>
      </c>
      <c r="J41" s="6">
        <f>J42+J45+J46</f>
        <v>95070</v>
      </c>
      <c r="K41" s="6">
        <f t="shared" si="1"/>
        <v>1270984</v>
      </c>
    </row>
    <row r="42" spans="1:11" s="2" customFormat="1" ht="21.6" x14ac:dyDescent="0.3">
      <c r="A42" s="5" t="s">
        <v>110</v>
      </c>
      <c r="B42" s="5" t="s">
        <v>111</v>
      </c>
      <c r="C42" s="5" t="s">
        <v>112</v>
      </c>
      <c r="D42" s="6">
        <f>D43+D44</f>
        <v>1883000</v>
      </c>
      <c r="E42" s="6">
        <f>E43+E44</f>
        <v>1580000</v>
      </c>
      <c r="F42" s="6">
        <f t="shared" si="0"/>
        <v>2564402</v>
      </c>
      <c r="G42" s="6">
        <f>G43+G44</f>
        <v>664049</v>
      </c>
      <c r="H42" s="6">
        <f>H43+H44</f>
        <v>1900353</v>
      </c>
      <c r="I42" s="6">
        <f>I43+I44</f>
        <v>1392461</v>
      </c>
      <c r="J42" s="6">
        <f>J43+J44</f>
        <v>86370</v>
      </c>
      <c r="K42" s="6">
        <f t="shared" si="1"/>
        <v>1085571</v>
      </c>
    </row>
    <row r="43" spans="1:11" s="2" customFormat="1" ht="21.6" x14ac:dyDescent="0.3">
      <c r="A43" s="5" t="s">
        <v>113</v>
      </c>
      <c r="B43" s="5" t="s">
        <v>114</v>
      </c>
      <c r="C43" s="5" t="s">
        <v>115</v>
      </c>
      <c r="D43" s="6">
        <v>1432000</v>
      </c>
      <c r="E43" s="6">
        <v>1250000</v>
      </c>
      <c r="F43" s="6">
        <f t="shared" si="0"/>
        <v>2003461</v>
      </c>
      <c r="G43" s="6">
        <v>520768</v>
      </c>
      <c r="H43" s="6">
        <v>1482693</v>
      </c>
      <c r="I43" s="6">
        <v>1077775</v>
      </c>
      <c r="J43" s="6">
        <v>59461</v>
      </c>
      <c r="K43" s="6">
        <f t="shared" si="1"/>
        <v>866225</v>
      </c>
    </row>
    <row r="44" spans="1:11" s="2" customFormat="1" ht="21.6" x14ac:dyDescent="0.3">
      <c r="A44" s="5" t="s">
        <v>116</v>
      </c>
      <c r="B44" s="5" t="s">
        <v>117</v>
      </c>
      <c r="C44" s="5" t="s">
        <v>118</v>
      </c>
      <c r="D44" s="6">
        <v>451000</v>
      </c>
      <c r="E44" s="6">
        <v>330000</v>
      </c>
      <c r="F44" s="6">
        <f t="shared" ref="F44:F75" si="2">G44+H44</f>
        <v>560941</v>
      </c>
      <c r="G44" s="6">
        <v>143281</v>
      </c>
      <c r="H44" s="6">
        <v>417660</v>
      </c>
      <c r="I44" s="6">
        <v>314686</v>
      </c>
      <c r="J44" s="6">
        <v>26909</v>
      </c>
      <c r="K44" s="6">
        <f t="shared" ref="K44:K75" si="3">F44-I44-J44</f>
        <v>219346</v>
      </c>
    </row>
    <row r="45" spans="1:11" s="2" customFormat="1" ht="21.6" x14ac:dyDescent="0.3">
      <c r="A45" s="5" t="s">
        <v>119</v>
      </c>
      <c r="B45" s="5" t="s">
        <v>120</v>
      </c>
      <c r="C45" s="5" t="s">
        <v>121</v>
      </c>
      <c r="D45" s="6">
        <v>530000</v>
      </c>
      <c r="E45" s="6">
        <v>310000</v>
      </c>
      <c r="F45" s="6">
        <f t="shared" si="2"/>
        <v>581219</v>
      </c>
      <c r="G45" s="6">
        <v>61105</v>
      </c>
      <c r="H45" s="6">
        <v>520114</v>
      </c>
      <c r="I45" s="6">
        <v>435622</v>
      </c>
      <c r="J45" s="6">
        <v>2063</v>
      </c>
      <c r="K45" s="6">
        <f t="shared" si="3"/>
        <v>143534</v>
      </c>
    </row>
    <row r="46" spans="1:11" s="2" customFormat="1" ht="21.6" x14ac:dyDescent="0.3">
      <c r="A46" s="5" t="s">
        <v>122</v>
      </c>
      <c r="B46" s="5" t="s">
        <v>123</v>
      </c>
      <c r="C46" s="5" t="s">
        <v>124</v>
      </c>
      <c r="D46" s="6">
        <v>100000</v>
      </c>
      <c r="E46" s="6">
        <v>60000</v>
      </c>
      <c r="F46" s="6">
        <f t="shared" si="2"/>
        <v>126194</v>
      </c>
      <c r="G46" s="6">
        <v>26771</v>
      </c>
      <c r="H46" s="6">
        <v>99423</v>
      </c>
      <c r="I46" s="6">
        <v>77678</v>
      </c>
      <c r="J46" s="6">
        <v>6637</v>
      </c>
      <c r="K46" s="6">
        <f t="shared" si="3"/>
        <v>41879</v>
      </c>
    </row>
    <row r="47" spans="1:11" s="2" customFormat="1" x14ac:dyDescent="0.3">
      <c r="A47" s="5" t="s">
        <v>125</v>
      </c>
      <c r="B47" s="5" t="s">
        <v>126</v>
      </c>
      <c r="C47" s="5" t="s">
        <v>127</v>
      </c>
      <c r="D47" s="6">
        <f>D48</f>
        <v>0</v>
      </c>
      <c r="E47" s="6">
        <f>E48</f>
        <v>0</v>
      </c>
      <c r="F47" s="6">
        <f t="shared" si="2"/>
        <v>530</v>
      </c>
      <c r="G47" s="6">
        <f t="shared" ref="G47:J48" si="4">G48</f>
        <v>510</v>
      </c>
      <c r="H47" s="6">
        <f t="shared" si="4"/>
        <v>20</v>
      </c>
      <c r="I47" s="6">
        <f t="shared" si="4"/>
        <v>7</v>
      </c>
      <c r="J47" s="6">
        <f t="shared" si="4"/>
        <v>14</v>
      </c>
      <c r="K47" s="6">
        <f t="shared" si="3"/>
        <v>509</v>
      </c>
    </row>
    <row r="48" spans="1:11" s="2" customFormat="1" x14ac:dyDescent="0.3">
      <c r="A48" s="5" t="s">
        <v>128</v>
      </c>
      <c r="B48" s="5" t="s">
        <v>129</v>
      </c>
      <c r="C48" s="5" t="s">
        <v>130</v>
      </c>
      <c r="D48" s="6">
        <f>D49</f>
        <v>0</v>
      </c>
      <c r="E48" s="6">
        <f>E49</f>
        <v>0</v>
      </c>
      <c r="F48" s="6">
        <f t="shared" si="2"/>
        <v>530</v>
      </c>
      <c r="G48" s="6">
        <f t="shared" si="4"/>
        <v>510</v>
      </c>
      <c r="H48" s="6">
        <f t="shared" si="4"/>
        <v>20</v>
      </c>
      <c r="I48" s="6">
        <f t="shared" si="4"/>
        <v>7</v>
      </c>
      <c r="J48" s="6">
        <f t="shared" si="4"/>
        <v>14</v>
      </c>
      <c r="K48" s="6">
        <f t="shared" si="3"/>
        <v>509</v>
      </c>
    </row>
    <row r="49" spans="1:11" s="2" customFormat="1" x14ac:dyDescent="0.3">
      <c r="A49" s="5" t="s">
        <v>131</v>
      </c>
      <c r="B49" s="5" t="s">
        <v>132</v>
      </c>
      <c r="C49" s="5" t="s">
        <v>133</v>
      </c>
      <c r="D49" s="6">
        <v>0</v>
      </c>
      <c r="E49" s="6">
        <v>0</v>
      </c>
      <c r="F49" s="6">
        <f t="shared" si="2"/>
        <v>530</v>
      </c>
      <c r="G49" s="6">
        <v>510</v>
      </c>
      <c r="H49" s="6">
        <v>20</v>
      </c>
      <c r="I49" s="6">
        <v>7</v>
      </c>
      <c r="J49" s="6">
        <v>14</v>
      </c>
      <c r="K49" s="6">
        <f t="shared" si="3"/>
        <v>509</v>
      </c>
    </row>
    <row r="50" spans="1:11" s="2" customFormat="1" x14ac:dyDescent="0.3">
      <c r="A50" s="5" t="s">
        <v>134</v>
      </c>
      <c r="B50" s="5" t="s">
        <v>135</v>
      </c>
      <c r="C50" s="5" t="s">
        <v>136</v>
      </c>
      <c r="D50" s="6">
        <f>D51+D55</f>
        <v>8353500</v>
      </c>
      <c r="E50" s="6">
        <f>E51+E55</f>
        <v>6758760</v>
      </c>
      <c r="F50" s="6">
        <f t="shared" si="2"/>
        <v>11006796</v>
      </c>
      <c r="G50" s="6">
        <f>G51+G55</f>
        <v>5456629</v>
      </c>
      <c r="H50" s="6">
        <f>H51+H55</f>
        <v>5550167</v>
      </c>
      <c r="I50" s="6">
        <f>I51+I55</f>
        <v>3651033</v>
      </c>
      <c r="J50" s="6">
        <f>J51+J55</f>
        <v>1185002</v>
      </c>
      <c r="K50" s="6">
        <f t="shared" si="3"/>
        <v>6170761</v>
      </c>
    </row>
    <row r="51" spans="1:11" s="2" customFormat="1" x14ac:dyDescent="0.3">
      <c r="A51" s="5" t="s">
        <v>137</v>
      </c>
      <c r="B51" s="5" t="s">
        <v>138</v>
      </c>
      <c r="C51" s="5" t="s">
        <v>139</v>
      </c>
      <c r="D51" s="6">
        <f>D52</f>
        <v>3700000</v>
      </c>
      <c r="E51" s="6">
        <f>E52</f>
        <v>2900000</v>
      </c>
      <c r="F51" s="6">
        <f t="shared" si="2"/>
        <v>4720443</v>
      </c>
      <c r="G51" s="6">
        <f>G52</f>
        <v>3625887</v>
      </c>
      <c r="H51" s="6">
        <f>H52</f>
        <v>1094556</v>
      </c>
      <c r="I51" s="6">
        <f>I52</f>
        <v>636595</v>
      </c>
      <c r="J51" s="6">
        <f>J52</f>
        <v>1091146</v>
      </c>
      <c r="K51" s="6">
        <f t="shared" si="3"/>
        <v>2992702</v>
      </c>
    </row>
    <row r="52" spans="1:11" s="2" customFormat="1" ht="21.6" x14ac:dyDescent="0.3">
      <c r="A52" s="5" t="s">
        <v>140</v>
      </c>
      <c r="B52" s="5" t="s">
        <v>141</v>
      </c>
      <c r="C52" s="5" t="s">
        <v>142</v>
      </c>
      <c r="D52" s="6">
        <f>+D53</f>
        <v>3700000</v>
      </c>
      <c r="E52" s="6">
        <f>+E53</f>
        <v>2900000</v>
      </c>
      <c r="F52" s="6">
        <f t="shared" si="2"/>
        <v>4720443</v>
      </c>
      <c r="G52" s="6">
        <f t="shared" ref="G52:J53" si="5">+G53</f>
        <v>3625887</v>
      </c>
      <c r="H52" s="6">
        <f t="shared" si="5"/>
        <v>1094556</v>
      </c>
      <c r="I52" s="6">
        <f t="shared" si="5"/>
        <v>636595</v>
      </c>
      <c r="J52" s="6">
        <f t="shared" si="5"/>
        <v>1091146</v>
      </c>
      <c r="K52" s="6">
        <f t="shared" si="3"/>
        <v>2992702</v>
      </c>
    </row>
    <row r="53" spans="1:11" s="2" customFormat="1" x14ac:dyDescent="0.3">
      <c r="A53" s="5" t="s">
        <v>143</v>
      </c>
      <c r="B53" s="5" t="s">
        <v>144</v>
      </c>
      <c r="C53" s="5" t="s">
        <v>145</v>
      </c>
      <c r="D53" s="6">
        <f>+D54</f>
        <v>3700000</v>
      </c>
      <c r="E53" s="6">
        <f>+E54</f>
        <v>2900000</v>
      </c>
      <c r="F53" s="6">
        <f t="shared" si="2"/>
        <v>4720443</v>
      </c>
      <c r="G53" s="6">
        <f t="shared" si="5"/>
        <v>3625887</v>
      </c>
      <c r="H53" s="6">
        <f t="shared" si="5"/>
        <v>1094556</v>
      </c>
      <c r="I53" s="6">
        <f t="shared" si="5"/>
        <v>636595</v>
      </c>
      <c r="J53" s="6">
        <f t="shared" si="5"/>
        <v>1091146</v>
      </c>
      <c r="K53" s="6">
        <f t="shared" si="3"/>
        <v>2992702</v>
      </c>
    </row>
    <row r="54" spans="1:11" s="2" customFormat="1" ht="21.6" x14ac:dyDescent="0.3">
      <c r="A54" s="5" t="s">
        <v>146</v>
      </c>
      <c r="B54" s="5" t="s">
        <v>147</v>
      </c>
      <c r="C54" s="5" t="s">
        <v>148</v>
      </c>
      <c r="D54" s="6">
        <v>3700000</v>
      </c>
      <c r="E54" s="6">
        <v>2900000</v>
      </c>
      <c r="F54" s="6">
        <f t="shared" si="2"/>
        <v>4720443</v>
      </c>
      <c r="G54" s="6">
        <v>3625887</v>
      </c>
      <c r="H54" s="6">
        <v>1094556</v>
      </c>
      <c r="I54" s="6">
        <v>636595</v>
      </c>
      <c r="J54" s="6">
        <v>1091146</v>
      </c>
      <c r="K54" s="6">
        <f t="shared" si="3"/>
        <v>2992702</v>
      </c>
    </row>
    <row r="55" spans="1:11" s="2" customFormat="1" ht="21.6" x14ac:dyDescent="0.3">
      <c r="A55" s="5" t="s">
        <v>149</v>
      </c>
      <c r="B55" s="5" t="s">
        <v>150</v>
      </c>
      <c r="C55" s="5" t="s">
        <v>151</v>
      </c>
      <c r="D55" s="6">
        <f>D56+D59+D63</f>
        <v>4653500</v>
      </c>
      <c r="E55" s="6">
        <f>E56+E59+E63</f>
        <v>3858760</v>
      </c>
      <c r="F55" s="6">
        <f t="shared" si="2"/>
        <v>6286353</v>
      </c>
      <c r="G55" s="6">
        <f>G56+G59+G63</f>
        <v>1830742</v>
      </c>
      <c r="H55" s="6">
        <f>H56+H59+H63</f>
        <v>4455611</v>
      </c>
      <c r="I55" s="6">
        <f>I56+I59+I63</f>
        <v>3014438</v>
      </c>
      <c r="J55" s="6">
        <f>J56+J59+J63</f>
        <v>93856</v>
      </c>
      <c r="K55" s="6">
        <f t="shared" si="3"/>
        <v>3178059</v>
      </c>
    </row>
    <row r="56" spans="1:11" s="2" customFormat="1" ht="31.8" x14ac:dyDescent="0.3">
      <c r="A56" s="5" t="s">
        <v>152</v>
      </c>
      <c r="B56" s="5" t="s">
        <v>153</v>
      </c>
      <c r="C56" s="5" t="s">
        <v>154</v>
      </c>
      <c r="D56" s="6">
        <f>D57+D58</f>
        <v>3672500</v>
      </c>
      <c r="E56" s="6">
        <f>E57+E58</f>
        <v>3153760</v>
      </c>
      <c r="F56" s="6">
        <f t="shared" si="2"/>
        <v>3863735</v>
      </c>
      <c r="G56" s="6">
        <f>G57+G58</f>
        <v>7728</v>
      </c>
      <c r="H56" s="6">
        <f>H57+H58</f>
        <v>3856007</v>
      </c>
      <c r="I56" s="6">
        <f>I57+I58</f>
        <v>2555647</v>
      </c>
      <c r="J56" s="6">
        <f>J57+J58</f>
        <v>149</v>
      </c>
      <c r="K56" s="6">
        <f t="shared" si="3"/>
        <v>1307939</v>
      </c>
    </row>
    <row r="57" spans="1:11" s="2" customFormat="1" x14ac:dyDescent="0.3">
      <c r="A57" s="5" t="s">
        <v>155</v>
      </c>
      <c r="B57" s="5" t="s">
        <v>156</v>
      </c>
      <c r="C57" s="5" t="s">
        <v>157</v>
      </c>
      <c r="D57" s="6">
        <v>172500</v>
      </c>
      <c r="E57" s="6">
        <v>92500</v>
      </c>
      <c r="F57" s="6">
        <f t="shared" si="2"/>
        <v>34019</v>
      </c>
      <c r="G57" s="6">
        <v>0</v>
      </c>
      <c r="H57" s="6">
        <v>34019</v>
      </c>
      <c r="I57" s="6">
        <v>33870</v>
      </c>
      <c r="J57" s="6">
        <v>149</v>
      </c>
      <c r="K57" s="6">
        <f t="shared" si="3"/>
        <v>0</v>
      </c>
    </row>
    <row r="58" spans="1:11" s="2" customFormat="1" x14ac:dyDescent="0.3">
      <c r="A58" s="5" t="s">
        <v>158</v>
      </c>
      <c r="B58" s="5" t="s">
        <v>159</v>
      </c>
      <c r="C58" s="5" t="s">
        <v>160</v>
      </c>
      <c r="D58" s="6">
        <v>3500000</v>
      </c>
      <c r="E58" s="6">
        <v>3061260</v>
      </c>
      <c r="F58" s="6">
        <f t="shared" si="2"/>
        <v>3829716</v>
      </c>
      <c r="G58" s="6">
        <v>7728</v>
      </c>
      <c r="H58" s="6">
        <v>3821988</v>
      </c>
      <c r="I58" s="6">
        <v>2521777</v>
      </c>
      <c r="J58" s="6">
        <v>0</v>
      </c>
      <c r="K58" s="6">
        <f t="shared" si="3"/>
        <v>1307939</v>
      </c>
    </row>
    <row r="59" spans="1:11" s="2" customFormat="1" ht="21.6" x14ac:dyDescent="0.3">
      <c r="A59" s="5" t="s">
        <v>161</v>
      </c>
      <c r="B59" s="5" t="s">
        <v>162</v>
      </c>
      <c r="C59" s="5" t="s">
        <v>163</v>
      </c>
      <c r="D59" s="6">
        <f>D60+D62</f>
        <v>826000</v>
      </c>
      <c r="E59" s="6">
        <f>E60+E62</f>
        <v>610000</v>
      </c>
      <c r="F59" s="6">
        <f t="shared" si="2"/>
        <v>2139233</v>
      </c>
      <c r="G59" s="6">
        <f>G60+G62</f>
        <v>1666656</v>
      </c>
      <c r="H59" s="6">
        <f>H60+H62</f>
        <v>472577</v>
      </c>
      <c r="I59" s="6">
        <f>I60+I62</f>
        <v>367549</v>
      </c>
      <c r="J59" s="6">
        <f>J60+J62</f>
        <v>37018</v>
      </c>
      <c r="K59" s="6">
        <f t="shared" si="3"/>
        <v>1734666</v>
      </c>
    </row>
    <row r="60" spans="1:11" s="2" customFormat="1" ht="21.6" x14ac:dyDescent="0.3">
      <c r="A60" s="5" t="s">
        <v>164</v>
      </c>
      <c r="B60" s="5" t="s">
        <v>165</v>
      </c>
      <c r="C60" s="5" t="s">
        <v>166</v>
      </c>
      <c r="D60" s="6">
        <f>D61</f>
        <v>826000</v>
      </c>
      <c r="E60" s="6">
        <f>E61</f>
        <v>610000</v>
      </c>
      <c r="F60" s="6">
        <f t="shared" si="2"/>
        <v>2128179</v>
      </c>
      <c r="G60" s="6">
        <f>G61</f>
        <v>1655602</v>
      </c>
      <c r="H60" s="6">
        <f>H61</f>
        <v>472577</v>
      </c>
      <c r="I60" s="6">
        <f>I61</f>
        <v>365994</v>
      </c>
      <c r="J60" s="6">
        <f>J61</f>
        <v>37018</v>
      </c>
      <c r="K60" s="6">
        <f t="shared" si="3"/>
        <v>1725167</v>
      </c>
    </row>
    <row r="61" spans="1:11" s="2" customFormat="1" ht="21.6" x14ac:dyDescent="0.3">
      <c r="A61" s="5" t="s">
        <v>167</v>
      </c>
      <c r="B61" s="5" t="s">
        <v>168</v>
      </c>
      <c r="C61" s="5" t="s">
        <v>169</v>
      </c>
      <c r="D61" s="6">
        <v>826000</v>
      </c>
      <c r="E61" s="6">
        <v>610000</v>
      </c>
      <c r="F61" s="6">
        <f t="shared" si="2"/>
        <v>2128179</v>
      </c>
      <c r="G61" s="6">
        <v>1655602</v>
      </c>
      <c r="H61" s="6">
        <v>472577</v>
      </c>
      <c r="I61" s="6">
        <v>365994</v>
      </c>
      <c r="J61" s="6">
        <v>37018</v>
      </c>
      <c r="K61" s="6">
        <f t="shared" si="3"/>
        <v>1725167</v>
      </c>
    </row>
    <row r="62" spans="1:11" s="2" customFormat="1" x14ac:dyDescent="0.3">
      <c r="A62" s="5" t="s">
        <v>170</v>
      </c>
      <c r="B62" s="5" t="s">
        <v>171</v>
      </c>
      <c r="C62" s="5" t="s">
        <v>172</v>
      </c>
      <c r="D62" s="6">
        <v>0</v>
      </c>
      <c r="E62" s="6">
        <v>0</v>
      </c>
      <c r="F62" s="6">
        <f t="shared" si="2"/>
        <v>11054</v>
      </c>
      <c r="G62" s="6">
        <v>11054</v>
      </c>
      <c r="H62" s="6">
        <v>0</v>
      </c>
      <c r="I62" s="6">
        <v>1555</v>
      </c>
      <c r="J62" s="6">
        <v>0</v>
      </c>
      <c r="K62" s="6">
        <f t="shared" si="3"/>
        <v>9499</v>
      </c>
    </row>
    <row r="63" spans="1:11" s="2" customFormat="1" ht="31.8" x14ac:dyDescent="0.3">
      <c r="A63" s="5" t="s">
        <v>173</v>
      </c>
      <c r="B63" s="5" t="s">
        <v>174</v>
      </c>
      <c r="C63" s="5" t="s">
        <v>175</v>
      </c>
      <c r="D63" s="6">
        <f>+D64+D65</f>
        <v>155000</v>
      </c>
      <c r="E63" s="6">
        <f>+E64+E65</f>
        <v>95000</v>
      </c>
      <c r="F63" s="6">
        <f t="shared" si="2"/>
        <v>283385</v>
      </c>
      <c r="G63" s="6">
        <f>+G64+G65</f>
        <v>156358</v>
      </c>
      <c r="H63" s="6">
        <f>+H64+H65</f>
        <v>127027</v>
      </c>
      <c r="I63" s="6">
        <f>+I64+I65</f>
        <v>91242</v>
      </c>
      <c r="J63" s="6">
        <f>+J64+J65</f>
        <v>56689</v>
      </c>
      <c r="K63" s="6">
        <f t="shared" si="3"/>
        <v>135454</v>
      </c>
    </row>
    <row r="64" spans="1:11" s="2" customFormat="1" x14ac:dyDescent="0.3">
      <c r="A64" s="5" t="s">
        <v>176</v>
      </c>
      <c r="B64" s="5" t="s">
        <v>177</v>
      </c>
      <c r="C64" s="5" t="s">
        <v>178</v>
      </c>
      <c r="D64" s="6">
        <v>100000</v>
      </c>
      <c r="E64" s="6">
        <v>50000</v>
      </c>
      <c r="F64" s="6">
        <f t="shared" si="2"/>
        <v>243387</v>
      </c>
      <c r="G64" s="6">
        <v>152841</v>
      </c>
      <c r="H64" s="6">
        <v>90546</v>
      </c>
      <c r="I64" s="6">
        <v>63451</v>
      </c>
      <c r="J64" s="6">
        <v>56631</v>
      </c>
      <c r="K64" s="6">
        <f t="shared" si="3"/>
        <v>123305</v>
      </c>
    </row>
    <row r="65" spans="1:11" s="2" customFormat="1" x14ac:dyDescent="0.3">
      <c r="A65" s="5" t="s">
        <v>179</v>
      </c>
      <c r="B65" s="5" t="s">
        <v>180</v>
      </c>
      <c r="C65" s="5" t="s">
        <v>181</v>
      </c>
      <c r="D65" s="6">
        <v>55000</v>
      </c>
      <c r="E65" s="6">
        <v>45000</v>
      </c>
      <c r="F65" s="6">
        <f t="shared" si="2"/>
        <v>39998</v>
      </c>
      <c r="G65" s="6">
        <v>3517</v>
      </c>
      <c r="H65" s="6">
        <v>36481</v>
      </c>
      <c r="I65" s="6">
        <v>27791</v>
      </c>
      <c r="J65" s="6">
        <v>58</v>
      </c>
      <c r="K65" s="6">
        <f t="shared" si="3"/>
        <v>12149</v>
      </c>
    </row>
    <row r="66" spans="1:11" s="2" customFormat="1" ht="31.8" x14ac:dyDescent="0.3">
      <c r="A66" s="5" t="s">
        <v>182</v>
      </c>
      <c r="B66" s="5" t="s">
        <v>183</v>
      </c>
      <c r="C66" s="5" t="s">
        <v>184</v>
      </c>
      <c r="D66" s="6">
        <v>-5990410</v>
      </c>
      <c r="E66" s="6">
        <v>-5087700</v>
      </c>
      <c r="F66" s="6">
        <f t="shared" si="2"/>
        <v>-2421032</v>
      </c>
      <c r="G66" s="6">
        <v>0</v>
      </c>
      <c r="H66" s="6">
        <v>-2421032</v>
      </c>
      <c r="I66" s="6">
        <v>-2421032</v>
      </c>
      <c r="J66" s="6">
        <v>0</v>
      </c>
      <c r="K66" s="6">
        <f t="shared" si="3"/>
        <v>0</v>
      </c>
    </row>
    <row r="67" spans="1:11" s="2" customFormat="1" x14ac:dyDescent="0.3">
      <c r="A67" s="5" t="s">
        <v>185</v>
      </c>
      <c r="B67" s="5" t="s">
        <v>186</v>
      </c>
      <c r="C67" s="5" t="s">
        <v>187</v>
      </c>
      <c r="D67" s="6">
        <v>5990410</v>
      </c>
      <c r="E67" s="6">
        <v>5087700</v>
      </c>
      <c r="F67" s="6">
        <f t="shared" si="2"/>
        <v>2421032</v>
      </c>
      <c r="G67" s="6">
        <v>0</v>
      </c>
      <c r="H67" s="6">
        <v>2421032</v>
      </c>
      <c r="I67" s="6">
        <v>2421032</v>
      </c>
      <c r="J67" s="6">
        <v>0</v>
      </c>
      <c r="K67" s="6">
        <f t="shared" si="3"/>
        <v>0</v>
      </c>
    </row>
    <row r="68" spans="1:11" s="2" customFormat="1" x14ac:dyDescent="0.3">
      <c r="A68" s="5" t="s">
        <v>188</v>
      </c>
      <c r="B68" s="5" t="s">
        <v>189</v>
      </c>
      <c r="C68" s="5" t="s">
        <v>190</v>
      </c>
      <c r="D68" s="6">
        <f>D69</f>
        <v>24330</v>
      </c>
      <c r="E68" s="6">
        <f>E69</f>
        <v>24330</v>
      </c>
      <c r="F68" s="6">
        <f t="shared" si="2"/>
        <v>34848</v>
      </c>
      <c r="G68" s="6">
        <f>G69</f>
        <v>0</v>
      </c>
      <c r="H68" s="6">
        <f>H69</f>
        <v>34848</v>
      </c>
      <c r="I68" s="6">
        <f>I69</f>
        <v>34848</v>
      </c>
      <c r="J68" s="6">
        <f>J69</f>
        <v>0</v>
      </c>
      <c r="K68" s="6">
        <f t="shared" si="3"/>
        <v>0</v>
      </c>
    </row>
    <row r="69" spans="1:11" s="2" customFormat="1" ht="21.6" x14ac:dyDescent="0.3">
      <c r="A69" s="5" t="s">
        <v>191</v>
      </c>
      <c r="B69" s="5" t="s">
        <v>192</v>
      </c>
      <c r="C69" s="5" t="s">
        <v>193</v>
      </c>
      <c r="D69" s="6">
        <f>D70+D71+D72</f>
        <v>24330</v>
      </c>
      <c r="E69" s="6">
        <f>E70+E71+E72</f>
        <v>24330</v>
      </c>
      <c r="F69" s="6">
        <f t="shared" si="2"/>
        <v>34848</v>
      </c>
      <c r="G69" s="6">
        <f>G70+G71+G72</f>
        <v>0</v>
      </c>
      <c r="H69" s="6">
        <f>H70+H71+H72</f>
        <v>34848</v>
      </c>
      <c r="I69" s="6">
        <f>I70+I71+I72</f>
        <v>34848</v>
      </c>
      <c r="J69" s="6">
        <f>J70+J71+J72</f>
        <v>0</v>
      </c>
      <c r="K69" s="6">
        <f t="shared" si="3"/>
        <v>0</v>
      </c>
    </row>
    <row r="70" spans="1:11" s="2" customFormat="1" ht="21.6" x14ac:dyDescent="0.3">
      <c r="A70" s="5" t="s">
        <v>194</v>
      </c>
      <c r="B70" s="5" t="s">
        <v>195</v>
      </c>
      <c r="C70" s="5" t="s">
        <v>196</v>
      </c>
      <c r="D70" s="6">
        <v>18520</v>
      </c>
      <c r="E70" s="6">
        <v>18520</v>
      </c>
      <c r="F70" s="6">
        <f t="shared" si="2"/>
        <v>0</v>
      </c>
      <c r="G70" s="6">
        <v>0</v>
      </c>
      <c r="H70" s="6">
        <v>0</v>
      </c>
      <c r="I70" s="6">
        <v>0</v>
      </c>
      <c r="J70" s="6">
        <v>0</v>
      </c>
      <c r="K70" s="6">
        <f t="shared" si="3"/>
        <v>0</v>
      </c>
    </row>
    <row r="71" spans="1:11" s="2" customFormat="1" ht="21.6" x14ac:dyDescent="0.3">
      <c r="A71" s="5" t="s">
        <v>197</v>
      </c>
      <c r="B71" s="5" t="s">
        <v>198</v>
      </c>
      <c r="C71" s="5" t="s">
        <v>199</v>
      </c>
      <c r="D71" s="6">
        <v>0</v>
      </c>
      <c r="E71" s="6">
        <v>0</v>
      </c>
      <c r="F71" s="6">
        <f t="shared" si="2"/>
        <v>29034</v>
      </c>
      <c r="G71" s="6">
        <v>0</v>
      </c>
      <c r="H71" s="6">
        <v>29034</v>
      </c>
      <c r="I71" s="6">
        <v>29034</v>
      </c>
      <c r="J71" s="6">
        <v>0</v>
      </c>
      <c r="K71" s="6">
        <f t="shared" si="3"/>
        <v>0</v>
      </c>
    </row>
    <row r="72" spans="1:11" s="2" customFormat="1" ht="21.6" x14ac:dyDescent="0.3">
      <c r="A72" s="5" t="s">
        <v>200</v>
      </c>
      <c r="B72" s="5" t="s">
        <v>201</v>
      </c>
      <c r="C72" s="5" t="s">
        <v>202</v>
      </c>
      <c r="D72" s="6">
        <v>5810</v>
      </c>
      <c r="E72" s="6">
        <v>5810</v>
      </c>
      <c r="F72" s="6">
        <f t="shared" si="2"/>
        <v>5814</v>
      </c>
      <c r="G72" s="6">
        <v>0</v>
      </c>
      <c r="H72" s="6">
        <v>5814</v>
      </c>
      <c r="I72" s="6">
        <v>5814</v>
      </c>
      <c r="J72" s="6">
        <v>0</v>
      </c>
      <c r="K72" s="6">
        <f t="shared" si="3"/>
        <v>0</v>
      </c>
    </row>
    <row r="73" spans="1:11" s="2" customFormat="1" x14ac:dyDescent="0.3">
      <c r="A73" s="5" t="s">
        <v>203</v>
      </c>
      <c r="B73" s="5" t="s">
        <v>204</v>
      </c>
      <c r="C73" s="5" t="s">
        <v>205</v>
      </c>
      <c r="D73" s="6">
        <f>D74</f>
        <v>75820440</v>
      </c>
      <c r="E73" s="6">
        <f>E74</f>
        <v>39731200</v>
      </c>
      <c r="F73" s="6">
        <f t="shared" si="2"/>
        <v>7017661</v>
      </c>
      <c r="G73" s="6">
        <f>G74</f>
        <v>41209</v>
      </c>
      <c r="H73" s="6">
        <f>H74</f>
        <v>6976452</v>
      </c>
      <c r="I73" s="6">
        <f>I74</f>
        <v>7001131</v>
      </c>
      <c r="J73" s="6">
        <f>J74</f>
        <v>16530</v>
      </c>
      <c r="K73" s="6">
        <f t="shared" si="3"/>
        <v>0</v>
      </c>
    </row>
    <row r="74" spans="1:11" s="2" customFormat="1" ht="21.6" x14ac:dyDescent="0.3">
      <c r="A74" s="5" t="s">
        <v>206</v>
      </c>
      <c r="B74" s="5" t="s">
        <v>207</v>
      </c>
      <c r="C74" s="5" t="s">
        <v>208</v>
      </c>
      <c r="D74" s="6">
        <f>D75+D90</f>
        <v>75820440</v>
      </c>
      <c r="E74" s="6">
        <f>E75+E90</f>
        <v>39731200</v>
      </c>
      <c r="F74" s="6">
        <f t="shared" si="2"/>
        <v>7017661</v>
      </c>
      <c r="G74" s="6">
        <f>G75+G90</f>
        <v>41209</v>
      </c>
      <c r="H74" s="6">
        <f>H75+H90</f>
        <v>6976452</v>
      </c>
      <c r="I74" s="6">
        <f>I75+I90</f>
        <v>7001131</v>
      </c>
      <c r="J74" s="6">
        <f>J75+J90</f>
        <v>16530</v>
      </c>
      <c r="K74" s="6">
        <f t="shared" si="3"/>
        <v>0</v>
      </c>
    </row>
    <row r="75" spans="1:11" s="2" customFormat="1" ht="82.8" x14ac:dyDescent="0.3">
      <c r="A75" s="5" t="s">
        <v>209</v>
      </c>
      <c r="B75" s="5" t="s">
        <v>210</v>
      </c>
      <c r="C75" s="5" t="s">
        <v>211</v>
      </c>
      <c r="D75" s="6">
        <f>+D76+D77+D78+D79+D80+D81+D82+D85+D88</f>
        <v>70320480</v>
      </c>
      <c r="E75" s="6">
        <f>+E76+E77+E78+E79+E80+E81+E82+E85+E88</f>
        <v>36731200</v>
      </c>
      <c r="F75" s="6">
        <f t="shared" si="2"/>
        <v>6517661</v>
      </c>
      <c r="G75" s="6">
        <f>+G76+G77+G78+G79+G80+G81+G82+G85+G88</f>
        <v>41209</v>
      </c>
      <c r="H75" s="6">
        <f>+H76+H77+H78+H79+H80+H81+H82+H85+H88</f>
        <v>6476452</v>
      </c>
      <c r="I75" s="6">
        <f>+I76+I77+I78+I79+I80+I81+I82+I85+I88</f>
        <v>6501131</v>
      </c>
      <c r="J75" s="6">
        <f>+J76+J77+J78+J79+J80+J81+J82+J85+J88</f>
        <v>16530</v>
      </c>
      <c r="K75" s="6">
        <f t="shared" si="3"/>
        <v>0</v>
      </c>
    </row>
    <row r="76" spans="1:11" s="2" customFormat="1" ht="31.8" x14ac:dyDescent="0.3">
      <c r="A76" s="5" t="s">
        <v>212</v>
      </c>
      <c r="B76" s="5" t="s">
        <v>213</v>
      </c>
      <c r="C76" s="5" t="s">
        <v>214</v>
      </c>
      <c r="D76" s="6">
        <v>130000</v>
      </c>
      <c r="E76" s="6">
        <v>90000</v>
      </c>
      <c r="F76" s="6">
        <f t="shared" ref="F76:F103" si="6">G76+H76</f>
        <v>74168</v>
      </c>
      <c r="G76" s="6">
        <v>0</v>
      </c>
      <c r="H76" s="6">
        <v>74168</v>
      </c>
      <c r="I76" s="6">
        <v>74168</v>
      </c>
      <c r="J76" s="6">
        <v>0</v>
      </c>
      <c r="K76" s="6">
        <f t="shared" ref="K76:K103" si="7">F76-I76-J76</f>
        <v>0</v>
      </c>
    </row>
    <row r="77" spans="1:11" s="2" customFormat="1" x14ac:dyDescent="0.3">
      <c r="A77" s="5" t="s">
        <v>215</v>
      </c>
      <c r="B77" s="5" t="s">
        <v>216</v>
      </c>
      <c r="C77" s="5" t="s">
        <v>217</v>
      </c>
      <c r="D77" s="6">
        <v>8681000</v>
      </c>
      <c r="E77" s="6">
        <v>5681000</v>
      </c>
      <c r="F77" s="6">
        <f t="shared" si="6"/>
        <v>2749583</v>
      </c>
      <c r="G77" s="6">
        <v>0</v>
      </c>
      <c r="H77" s="6">
        <v>2749583</v>
      </c>
      <c r="I77" s="6">
        <v>2749583</v>
      </c>
      <c r="J77" s="6">
        <v>0</v>
      </c>
      <c r="K77" s="6">
        <f t="shared" si="7"/>
        <v>0</v>
      </c>
    </row>
    <row r="78" spans="1:11" s="2" customFormat="1" ht="31.8" x14ac:dyDescent="0.3">
      <c r="A78" s="5" t="s">
        <v>218</v>
      </c>
      <c r="B78" s="5" t="s">
        <v>219</v>
      </c>
      <c r="C78" s="5" t="s">
        <v>220</v>
      </c>
      <c r="D78" s="6">
        <v>1200000</v>
      </c>
      <c r="E78" s="6">
        <v>600000</v>
      </c>
      <c r="F78" s="6">
        <f t="shared" si="6"/>
        <v>482469</v>
      </c>
      <c r="G78" s="6">
        <v>0</v>
      </c>
      <c r="H78" s="6">
        <v>482469</v>
      </c>
      <c r="I78" s="6">
        <v>482469</v>
      </c>
      <c r="J78" s="6">
        <v>0</v>
      </c>
      <c r="K78" s="6">
        <f t="shared" si="7"/>
        <v>0</v>
      </c>
    </row>
    <row r="79" spans="1:11" s="2" customFormat="1" ht="42" x14ac:dyDescent="0.3">
      <c r="A79" s="5" t="s">
        <v>221</v>
      </c>
      <c r="B79" s="5" t="s">
        <v>222</v>
      </c>
      <c r="C79" s="5" t="s">
        <v>223</v>
      </c>
      <c r="D79" s="6">
        <v>0</v>
      </c>
      <c r="E79" s="6">
        <v>0</v>
      </c>
      <c r="F79" s="6">
        <f t="shared" si="6"/>
        <v>41209</v>
      </c>
      <c r="G79" s="6">
        <v>41209</v>
      </c>
      <c r="H79" s="6">
        <v>0</v>
      </c>
      <c r="I79" s="6">
        <v>24679</v>
      </c>
      <c r="J79" s="6">
        <v>16530</v>
      </c>
      <c r="K79" s="6">
        <f t="shared" si="7"/>
        <v>0</v>
      </c>
    </row>
    <row r="80" spans="1:11" s="2" customFormat="1" ht="42" x14ac:dyDescent="0.3">
      <c r="A80" s="5" t="s">
        <v>224</v>
      </c>
      <c r="B80" s="5" t="s">
        <v>225</v>
      </c>
      <c r="C80" s="5" t="s">
        <v>226</v>
      </c>
      <c r="D80" s="6">
        <v>0</v>
      </c>
      <c r="E80" s="6">
        <v>0</v>
      </c>
      <c r="F80" s="6">
        <f t="shared" si="6"/>
        <v>12495</v>
      </c>
      <c r="G80" s="6">
        <v>0</v>
      </c>
      <c r="H80" s="6">
        <v>12495</v>
      </c>
      <c r="I80" s="6">
        <v>12495</v>
      </c>
      <c r="J80" s="6">
        <v>0</v>
      </c>
      <c r="K80" s="6">
        <f t="shared" si="7"/>
        <v>0</v>
      </c>
    </row>
    <row r="81" spans="1:11" s="2" customFormat="1" ht="21.6" x14ac:dyDescent="0.3">
      <c r="A81" s="5" t="s">
        <v>227</v>
      </c>
      <c r="B81" s="5" t="s">
        <v>228</v>
      </c>
      <c r="C81" s="5" t="s">
        <v>229</v>
      </c>
      <c r="D81" s="6">
        <v>9000000</v>
      </c>
      <c r="E81" s="6">
        <v>4500000</v>
      </c>
      <c r="F81" s="6">
        <f t="shared" si="6"/>
        <v>0</v>
      </c>
      <c r="G81" s="6">
        <v>0</v>
      </c>
      <c r="H81" s="6">
        <v>0</v>
      </c>
      <c r="I81" s="6">
        <v>0</v>
      </c>
      <c r="J81" s="6">
        <v>0</v>
      </c>
      <c r="K81" s="6">
        <f t="shared" si="7"/>
        <v>0</v>
      </c>
    </row>
    <row r="82" spans="1:11" s="2" customFormat="1" ht="31.8" x14ac:dyDescent="0.3">
      <c r="A82" s="5" t="s">
        <v>230</v>
      </c>
      <c r="B82" s="5" t="s">
        <v>231</v>
      </c>
      <c r="C82" s="5" t="s">
        <v>232</v>
      </c>
      <c r="D82" s="6">
        <f>D83+D84</f>
        <v>40728590</v>
      </c>
      <c r="E82" s="6">
        <f>E83+E84</f>
        <v>18077470</v>
      </c>
      <c r="F82" s="6">
        <f t="shared" si="6"/>
        <v>2862654</v>
      </c>
      <c r="G82" s="6">
        <f>G83+G84</f>
        <v>0</v>
      </c>
      <c r="H82" s="6">
        <f>H83+H84</f>
        <v>2862654</v>
      </c>
      <c r="I82" s="6">
        <f>I83+I84</f>
        <v>2862654</v>
      </c>
      <c r="J82" s="6">
        <f>J83+J84</f>
        <v>0</v>
      </c>
      <c r="K82" s="6">
        <f t="shared" si="7"/>
        <v>0</v>
      </c>
    </row>
    <row r="83" spans="1:11" s="2" customFormat="1" x14ac:dyDescent="0.3">
      <c r="A83" s="5" t="s">
        <v>233</v>
      </c>
      <c r="B83" s="5" t="s">
        <v>234</v>
      </c>
      <c r="C83" s="5" t="s">
        <v>235</v>
      </c>
      <c r="D83" s="6">
        <v>34277000</v>
      </c>
      <c r="E83" s="6">
        <v>15191140</v>
      </c>
      <c r="F83" s="6">
        <f t="shared" si="6"/>
        <v>2418609</v>
      </c>
      <c r="G83" s="6">
        <v>0</v>
      </c>
      <c r="H83" s="6">
        <v>2418609</v>
      </c>
      <c r="I83" s="6">
        <v>2418609</v>
      </c>
      <c r="J83" s="6">
        <v>0</v>
      </c>
      <c r="K83" s="6">
        <f t="shared" si="7"/>
        <v>0</v>
      </c>
    </row>
    <row r="84" spans="1:11" s="2" customFormat="1" x14ac:dyDescent="0.3">
      <c r="A84" s="5" t="s">
        <v>236</v>
      </c>
      <c r="B84" s="5" t="s">
        <v>237</v>
      </c>
      <c r="C84" s="5" t="s">
        <v>238</v>
      </c>
      <c r="D84" s="6">
        <v>6451590</v>
      </c>
      <c r="E84" s="6">
        <v>2886330</v>
      </c>
      <c r="F84" s="6">
        <f t="shared" si="6"/>
        <v>444045</v>
      </c>
      <c r="G84" s="6">
        <v>0</v>
      </c>
      <c r="H84" s="6">
        <v>444045</v>
      </c>
      <c r="I84" s="6">
        <v>444045</v>
      </c>
      <c r="J84" s="6">
        <v>0</v>
      </c>
      <c r="K84" s="6">
        <f t="shared" si="7"/>
        <v>0</v>
      </c>
    </row>
    <row r="85" spans="1:11" s="2" customFormat="1" ht="21.6" x14ac:dyDescent="0.3">
      <c r="A85" s="5" t="s">
        <v>239</v>
      </c>
      <c r="B85" s="5" t="s">
        <v>240</v>
      </c>
      <c r="C85" s="5" t="s">
        <v>241</v>
      </c>
      <c r="D85" s="6">
        <f>D86+D87</f>
        <v>9250140</v>
      </c>
      <c r="E85" s="6">
        <f>E86+E87</f>
        <v>6751980</v>
      </c>
      <c r="F85" s="6">
        <f t="shared" si="6"/>
        <v>295083</v>
      </c>
      <c r="G85" s="6">
        <f>G86+G87</f>
        <v>0</v>
      </c>
      <c r="H85" s="6">
        <f>H86+H87</f>
        <v>295083</v>
      </c>
      <c r="I85" s="6">
        <f>I86+I87</f>
        <v>295083</v>
      </c>
      <c r="J85" s="6">
        <f>J86+J87</f>
        <v>0</v>
      </c>
      <c r="K85" s="6">
        <f t="shared" si="7"/>
        <v>0</v>
      </c>
    </row>
    <row r="86" spans="1:11" s="2" customFormat="1" x14ac:dyDescent="0.3">
      <c r="A86" s="5" t="s">
        <v>242</v>
      </c>
      <c r="B86" s="5" t="s">
        <v>243</v>
      </c>
      <c r="C86" s="5" t="s">
        <v>244</v>
      </c>
      <c r="D86" s="6">
        <v>7773220</v>
      </c>
      <c r="E86" s="6">
        <v>5673920</v>
      </c>
      <c r="F86" s="6">
        <f t="shared" si="6"/>
        <v>250292</v>
      </c>
      <c r="G86" s="6">
        <v>0</v>
      </c>
      <c r="H86" s="6">
        <v>250292</v>
      </c>
      <c r="I86" s="6">
        <v>250292</v>
      </c>
      <c r="J86" s="6">
        <v>0</v>
      </c>
      <c r="K86" s="6">
        <f t="shared" si="7"/>
        <v>0</v>
      </c>
    </row>
    <row r="87" spans="1:11" s="2" customFormat="1" x14ac:dyDescent="0.3">
      <c r="A87" s="5" t="s">
        <v>245</v>
      </c>
      <c r="B87" s="5" t="s">
        <v>237</v>
      </c>
      <c r="C87" s="5" t="s">
        <v>246</v>
      </c>
      <c r="D87" s="6">
        <v>1476920</v>
      </c>
      <c r="E87" s="6">
        <v>1078060</v>
      </c>
      <c r="F87" s="6">
        <f t="shared" si="6"/>
        <v>44791</v>
      </c>
      <c r="G87" s="6">
        <v>0</v>
      </c>
      <c r="H87" s="6">
        <v>44791</v>
      </c>
      <c r="I87" s="6">
        <v>44791</v>
      </c>
      <c r="J87" s="6">
        <v>0</v>
      </c>
      <c r="K87" s="6">
        <f t="shared" si="7"/>
        <v>0</v>
      </c>
    </row>
    <row r="88" spans="1:11" s="2" customFormat="1" ht="42" x14ac:dyDescent="0.3">
      <c r="A88" s="5" t="s">
        <v>247</v>
      </c>
      <c r="B88" s="5" t="s">
        <v>248</v>
      </c>
      <c r="C88" s="5" t="s">
        <v>249</v>
      </c>
      <c r="D88" s="6">
        <f>+D89</f>
        <v>1330750</v>
      </c>
      <c r="E88" s="6">
        <f>+E89</f>
        <v>1030750</v>
      </c>
      <c r="F88" s="6">
        <f t="shared" si="6"/>
        <v>0</v>
      </c>
      <c r="G88" s="6">
        <f>+G89</f>
        <v>0</v>
      </c>
      <c r="H88" s="6">
        <f>+H89</f>
        <v>0</v>
      </c>
      <c r="I88" s="6">
        <f>+I89</f>
        <v>0</v>
      </c>
      <c r="J88" s="6">
        <f>+J89</f>
        <v>0</v>
      </c>
      <c r="K88" s="6">
        <f t="shared" si="7"/>
        <v>0</v>
      </c>
    </row>
    <row r="89" spans="1:11" s="2" customFormat="1" ht="42" x14ac:dyDescent="0.3">
      <c r="A89" s="5" t="s">
        <v>250</v>
      </c>
      <c r="B89" s="5" t="s">
        <v>251</v>
      </c>
      <c r="C89" s="5" t="s">
        <v>252</v>
      </c>
      <c r="D89" s="6">
        <v>1330750</v>
      </c>
      <c r="E89" s="6">
        <v>1030750</v>
      </c>
      <c r="F89" s="6">
        <f t="shared" si="6"/>
        <v>0</v>
      </c>
      <c r="G89" s="6">
        <v>0</v>
      </c>
      <c r="H89" s="6">
        <v>0</v>
      </c>
      <c r="I89" s="6">
        <v>0</v>
      </c>
      <c r="J89" s="6">
        <v>0</v>
      </c>
      <c r="K89" s="6">
        <f t="shared" si="7"/>
        <v>0</v>
      </c>
    </row>
    <row r="90" spans="1:11" s="2" customFormat="1" ht="31.8" x14ac:dyDescent="0.3">
      <c r="A90" s="5" t="s">
        <v>253</v>
      </c>
      <c r="B90" s="5" t="s">
        <v>254</v>
      </c>
      <c r="C90" s="5" t="s">
        <v>255</v>
      </c>
      <c r="D90" s="6">
        <f>+D91+D92</f>
        <v>5499960</v>
      </c>
      <c r="E90" s="6">
        <f>+E91+E92</f>
        <v>3000000</v>
      </c>
      <c r="F90" s="6">
        <f t="shared" si="6"/>
        <v>500000</v>
      </c>
      <c r="G90" s="6">
        <f>+G91+G92</f>
        <v>0</v>
      </c>
      <c r="H90" s="6">
        <f>+H91+H92</f>
        <v>500000</v>
      </c>
      <c r="I90" s="6">
        <f>+I91+I92</f>
        <v>500000</v>
      </c>
      <c r="J90" s="6">
        <f>+J91+J92</f>
        <v>0</v>
      </c>
      <c r="K90" s="6">
        <f t="shared" si="7"/>
        <v>0</v>
      </c>
    </row>
    <row r="91" spans="1:11" s="2" customFormat="1" ht="31.8" x14ac:dyDescent="0.3">
      <c r="A91" s="5" t="s">
        <v>256</v>
      </c>
      <c r="B91" s="5" t="s">
        <v>257</v>
      </c>
      <c r="C91" s="5" t="s">
        <v>258</v>
      </c>
      <c r="D91" s="6">
        <v>500000</v>
      </c>
      <c r="E91" s="6">
        <v>500000</v>
      </c>
      <c r="F91" s="6">
        <f t="shared" si="6"/>
        <v>500000</v>
      </c>
      <c r="G91" s="6">
        <v>0</v>
      </c>
      <c r="H91" s="6">
        <v>500000</v>
      </c>
      <c r="I91" s="6">
        <v>500000</v>
      </c>
      <c r="J91" s="6">
        <v>0</v>
      </c>
      <c r="K91" s="6">
        <f t="shared" si="7"/>
        <v>0</v>
      </c>
    </row>
    <row r="92" spans="1:11" s="2" customFormat="1" ht="31.8" x14ac:dyDescent="0.3">
      <c r="A92" s="5" t="s">
        <v>259</v>
      </c>
      <c r="B92" s="5" t="s">
        <v>260</v>
      </c>
      <c r="C92" s="5" t="s">
        <v>261</v>
      </c>
      <c r="D92" s="6">
        <v>4999960</v>
      </c>
      <c r="E92" s="6">
        <v>2500000</v>
      </c>
      <c r="F92" s="6">
        <f t="shared" si="6"/>
        <v>0</v>
      </c>
      <c r="G92" s="6">
        <v>0</v>
      </c>
      <c r="H92" s="6">
        <v>0</v>
      </c>
      <c r="I92" s="6">
        <v>0</v>
      </c>
      <c r="J92" s="6">
        <v>0</v>
      </c>
      <c r="K92" s="6">
        <f t="shared" si="7"/>
        <v>0</v>
      </c>
    </row>
    <row r="93" spans="1:11" s="2" customFormat="1" ht="31.8" x14ac:dyDescent="0.3">
      <c r="A93" s="5" t="s">
        <v>262</v>
      </c>
      <c r="B93" s="5" t="s">
        <v>263</v>
      </c>
      <c r="C93" s="5" t="s">
        <v>264</v>
      </c>
      <c r="D93" s="6">
        <f>+D94</f>
        <v>8686550</v>
      </c>
      <c r="E93" s="6">
        <f>+E94</f>
        <v>6186550</v>
      </c>
      <c r="F93" s="6">
        <f t="shared" si="6"/>
        <v>0</v>
      </c>
      <c r="G93" s="6">
        <f>+G94</f>
        <v>0</v>
      </c>
      <c r="H93" s="6">
        <f>+H94</f>
        <v>0</v>
      </c>
      <c r="I93" s="6">
        <f>+I94</f>
        <v>0</v>
      </c>
      <c r="J93" s="6">
        <f>+J94</f>
        <v>0</v>
      </c>
      <c r="K93" s="6">
        <f t="shared" si="7"/>
        <v>0</v>
      </c>
    </row>
    <row r="94" spans="1:11" s="2" customFormat="1" ht="21.6" x14ac:dyDescent="0.3">
      <c r="A94" s="5" t="s">
        <v>265</v>
      </c>
      <c r="B94" s="5" t="s">
        <v>266</v>
      </c>
      <c r="C94" s="5" t="s">
        <v>267</v>
      </c>
      <c r="D94" s="6">
        <f>D95</f>
        <v>8686550</v>
      </c>
      <c r="E94" s="6">
        <f>E95</f>
        <v>6186550</v>
      </c>
      <c r="F94" s="6">
        <f t="shared" si="6"/>
        <v>0</v>
      </c>
      <c r="G94" s="6">
        <f>G95</f>
        <v>0</v>
      </c>
      <c r="H94" s="6">
        <f>H95</f>
        <v>0</v>
      </c>
      <c r="I94" s="6">
        <f>I95</f>
        <v>0</v>
      </c>
      <c r="J94" s="6">
        <f>J95</f>
        <v>0</v>
      </c>
      <c r="K94" s="6">
        <f t="shared" si="7"/>
        <v>0</v>
      </c>
    </row>
    <row r="95" spans="1:11" s="2" customFormat="1" x14ac:dyDescent="0.3">
      <c r="A95" s="5" t="s">
        <v>268</v>
      </c>
      <c r="B95" s="5" t="s">
        <v>269</v>
      </c>
      <c r="C95" s="5" t="s">
        <v>270</v>
      </c>
      <c r="D95" s="6">
        <v>8686550</v>
      </c>
      <c r="E95" s="6">
        <v>6186550</v>
      </c>
      <c r="F95" s="6">
        <f t="shared" si="6"/>
        <v>0</v>
      </c>
      <c r="G95" s="6">
        <v>0</v>
      </c>
      <c r="H95" s="6">
        <v>0</v>
      </c>
      <c r="I95" s="6">
        <v>0</v>
      </c>
      <c r="J95" s="6">
        <v>0</v>
      </c>
      <c r="K95" s="6">
        <f t="shared" si="7"/>
        <v>0</v>
      </c>
    </row>
    <row r="96" spans="1:11" s="2" customFormat="1" ht="31.8" x14ac:dyDescent="0.3">
      <c r="A96" s="5" t="s">
        <v>271</v>
      </c>
      <c r="B96" s="5" t="s">
        <v>272</v>
      </c>
      <c r="C96" s="5" t="s">
        <v>273</v>
      </c>
      <c r="D96" s="6">
        <f>D97+D101</f>
        <v>238430</v>
      </c>
      <c r="E96" s="6">
        <f>E97+E101</f>
        <v>238430</v>
      </c>
      <c r="F96" s="6">
        <f t="shared" si="6"/>
        <v>497828</v>
      </c>
      <c r="G96" s="6">
        <f>G97+G101</f>
        <v>259384</v>
      </c>
      <c r="H96" s="6">
        <f>H97+H101</f>
        <v>238444</v>
      </c>
      <c r="I96" s="6">
        <f>I97+I101</f>
        <v>-1233957</v>
      </c>
      <c r="J96" s="6">
        <f>J97+J101</f>
        <v>1731785</v>
      </c>
      <c r="K96" s="6">
        <f t="shared" si="7"/>
        <v>0</v>
      </c>
    </row>
    <row r="97" spans="1:11" s="2" customFormat="1" x14ac:dyDescent="0.3">
      <c r="A97" s="5" t="s">
        <v>274</v>
      </c>
      <c r="B97" s="5" t="s">
        <v>275</v>
      </c>
      <c r="C97" s="5" t="s">
        <v>276</v>
      </c>
      <c r="D97" s="6">
        <f>D98+D99+D100</f>
        <v>191020</v>
      </c>
      <c r="E97" s="6">
        <f>E98+E99+E100</f>
        <v>191020</v>
      </c>
      <c r="F97" s="6">
        <f t="shared" si="6"/>
        <v>382048</v>
      </c>
      <c r="G97" s="6">
        <f>G98+G99+G100</f>
        <v>191024</v>
      </c>
      <c r="H97" s="6">
        <f>H98+H99+H100</f>
        <v>191024</v>
      </c>
      <c r="I97" s="6">
        <f>I98+I99+I100</f>
        <v>-1208799</v>
      </c>
      <c r="J97" s="6">
        <f>J98+J99+J100</f>
        <v>1590847</v>
      </c>
      <c r="K97" s="6">
        <f t="shared" si="7"/>
        <v>0</v>
      </c>
    </row>
    <row r="98" spans="1:11" s="2" customFormat="1" ht="21.6" x14ac:dyDescent="0.3">
      <c r="A98" s="5" t="s">
        <v>277</v>
      </c>
      <c r="B98" s="5" t="s">
        <v>278</v>
      </c>
      <c r="C98" s="5" t="s">
        <v>279</v>
      </c>
      <c r="D98" s="6">
        <v>0</v>
      </c>
      <c r="E98" s="6">
        <v>0</v>
      </c>
      <c r="F98" s="6">
        <f t="shared" si="6"/>
        <v>191024</v>
      </c>
      <c r="G98" s="6">
        <v>191024</v>
      </c>
      <c r="H98" s="6">
        <v>0</v>
      </c>
      <c r="I98" s="6">
        <v>0</v>
      </c>
      <c r="J98" s="6">
        <v>191024</v>
      </c>
      <c r="K98" s="6">
        <f t="shared" si="7"/>
        <v>0</v>
      </c>
    </row>
    <row r="99" spans="1:11" s="2" customFormat="1" ht="21.6" x14ac:dyDescent="0.3">
      <c r="A99" s="5" t="s">
        <v>280</v>
      </c>
      <c r="B99" s="5" t="s">
        <v>281</v>
      </c>
      <c r="C99" s="5" t="s">
        <v>282</v>
      </c>
      <c r="D99" s="6">
        <v>191020</v>
      </c>
      <c r="E99" s="6">
        <v>191020</v>
      </c>
      <c r="F99" s="6">
        <f t="shared" si="6"/>
        <v>191024</v>
      </c>
      <c r="G99" s="6">
        <v>0</v>
      </c>
      <c r="H99" s="6">
        <v>191024</v>
      </c>
      <c r="I99" s="6">
        <v>191024</v>
      </c>
      <c r="J99" s="6">
        <v>0</v>
      </c>
      <c r="K99" s="6">
        <f t="shared" si="7"/>
        <v>0</v>
      </c>
    </row>
    <row r="100" spans="1:11" s="2" customFormat="1" x14ac:dyDescent="0.3">
      <c r="A100" s="5" t="s">
        <v>283</v>
      </c>
      <c r="B100" s="5" t="s">
        <v>284</v>
      </c>
      <c r="C100" s="5" t="s">
        <v>285</v>
      </c>
      <c r="D100" s="6">
        <v>0</v>
      </c>
      <c r="E100" s="6">
        <v>0</v>
      </c>
      <c r="F100" s="6">
        <f t="shared" si="6"/>
        <v>0</v>
      </c>
      <c r="G100" s="6">
        <v>0</v>
      </c>
      <c r="H100" s="6">
        <v>0</v>
      </c>
      <c r="I100" s="6">
        <v>-1399823</v>
      </c>
      <c r="J100" s="6">
        <v>1399823</v>
      </c>
      <c r="K100" s="6">
        <f t="shared" si="7"/>
        <v>0</v>
      </c>
    </row>
    <row r="101" spans="1:11" s="2" customFormat="1" x14ac:dyDescent="0.3">
      <c r="A101" s="5" t="s">
        <v>286</v>
      </c>
      <c r="B101" s="5" t="s">
        <v>287</v>
      </c>
      <c r="C101" s="5" t="s">
        <v>288</v>
      </c>
      <c r="D101" s="6">
        <f>D102+D103</f>
        <v>47410</v>
      </c>
      <c r="E101" s="6">
        <f>E102+E103</f>
        <v>47410</v>
      </c>
      <c r="F101" s="6">
        <f t="shared" si="6"/>
        <v>115780</v>
      </c>
      <c r="G101" s="6">
        <f>G102+G103</f>
        <v>68360</v>
      </c>
      <c r="H101" s="6">
        <f>H102+H103</f>
        <v>47420</v>
      </c>
      <c r="I101" s="6">
        <f>I102+I103</f>
        <v>-25158</v>
      </c>
      <c r="J101" s="6">
        <f>J102+J103</f>
        <v>140938</v>
      </c>
      <c r="K101" s="6">
        <f t="shared" si="7"/>
        <v>0</v>
      </c>
    </row>
    <row r="102" spans="1:11" s="2" customFormat="1" ht="21.6" x14ac:dyDescent="0.3">
      <c r="A102" s="5" t="s">
        <v>289</v>
      </c>
      <c r="B102" s="5" t="s">
        <v>278</v>
      </c>
      <c r="C102" s="5" t="s">
        <v>290</v>
      </c>
      <c r="D102" s="6">
        <v>0</v>
      </c>
      <c r="E102" s="6">
        <v>0</v>
      </c>
      <c r="F102" s="6">
        <f t="shared" si="6"/>
        <v>68360</v>
      </c>
      <c r="G102" s="6">
        <v>68360</v>
      </c>
      <c r="H102" s="6">
        <v>0</v>
      </c>
      <c r="I102" s="6">
        <v>-72578</v>
      </c>
      <c r="J102" s="6">
        <v>140938</v>
      </c>
      <c r="K102" s="6">
        <f t="shared" si="7"/>
        <v>0</v>
      </c>
    </row>
    <row r="103" spans="1:11" s="2" customFormat="1" ht="21.6" x14ac:dyDescent="0.3">
      <c r="A103" s="5" t="s">
        <v>291</v>
      </c>
      <c r="B103" s="5" t="s">
        <v>281</v>
      </c>
      <c r="C103" s="5" t="s">
        <v>292</v>
      </c>
      <c r="D103" s="6">
        <v>47410</v>
      </c>
      <c r="E103" s="6">
        <v>47410</v>
      </c>
      <c r="F103" s="6">
        <f t="shared" si="6"/>
        <v>47420</v>
      </c>
      <c r="G103" s="6">
        <v>0</v>
      </c>
      <c r="H103" s="6">
        <v>47420</v>
      </c>
      <c r="I103" s="6">
        <v>47420</v>
      </c>
      <c r="J103" s="6">
        <v>0</v>
      </c>
      <c r="K103" s="6">
        <f t="shared" si="7"/>
        <v>0</v>
      </c>
    </row>
    <row r="104" spans="1:11" s="2" customFormat="1" x14ac:dyDescent="0.3">
      <c r="A104" s="3"/>
      <c r="B104" s="3"/>
      <c r="C104" s="3"/>
      <c r="D104" s="4"/>
      <c r="E104" s="4"/>
      <c r="F104" s="4"/>
      <c r="G104" s="4"/>
      <c r="H104" s="4"/>
      <c r="I104" s="4"/>
      <c r="J104" s="4"/>
      <c r="K104" s="4"/>
    </row>
    <row r="106" spans="1:11" x14ac:dyDescent="0.3">
      <c r="B106" s="11" t="s">
        <v>344</v>
      </c>
      <c r="C106" s="11"/>
      <c r="D106" s="11"/>
      <c r="E106" s="11"/>
      <c r="F106" s="11"/>
      <c r="G106" s="11"/>
      <c r="H106" s="11"/>
      <c r="I106" s="11"/>
      <c r="J106" s="11"/>
    </row>
    <row r="109" spans="1:11" x14ac:dyDescent="0.3">
      <c r="B109" s="5" t="s">
        <v>299</v>
      </c>
      <c r="C109" s="5" t="s">
        <v>22</v>
      </c>
      <c r="D109" s="6">
        <f>D110+D164</f>
        <v>45858090</v>
      </c>
      <c r="E109" s="6">
        <f>E110+E164</f>
        <v>28000300</v>
      </c>
      <c r="F109" s="6">
        <f t="shared" ref="F109:F171" si="8">G109+H109</f>
        <v>38357881</v>
      </c>
      <c r="G109" s="6">
        <f>G110+G164</f>
        <v>8929412</v>
      </c>
      <c r="H109" s="6">
        <f>H110+H164</f>
        <v>29428469</v>
      </c>
      <c r="I109" s="6">
        <f>I110+I164</f>
        <v>25816388</v>
      </c>
    </row>
    <row r="110" spans="1:11" x14ac:dyDescent="0.3">
      <c r="B110" s="5" t="s">
        <v>27</v>
      </c>
      <c r="C110" s="5" t="s">
        <v>28</v>
      </c>
      <c r="D110" s="6">
        <f>D111+D146</f>
        <v>44028090</v>
      </c>
      <c r="E110" s="6">
        <f>E111+E146</f>
        <v>26810300</v>
      </c>
      <c r="F110" s="6">
        <f t="shared" si="8"/>
        <v>37288749</v>
      </c>
      <c r="G110" s="6">
        <f>G111+G146</f>
        <v>8929412</v>
      </c>
      <c r="H110" s="6">
        <f>H111+H146</f>
        <v>28359337</v>
      </c>
      <c r="I110" s="6">
        <f>I111+I146</f>
        <v>24747256</v>
      </c>
    </row>
    <row r="111" spans="1:11" x14ac:dyDescent="0.3">
      <c r="B111" s="5" t="s">
        <v>30</v>
      </c>
      <c r="C111" s="5" t="s">
        <v>31</v>
      </c>
      <c r="D111" s="6">
        <f>D112+D120+D131+D143</f>
        <v>41665000</v>
      </c>
      <c r="E111" s="6">
        <f>E112+E120+E131+E143</f>
        <v>25139240</v>
      </c>
      <c r="F111" s="6">
        <f t="shared" si="8"/>
        <v>28702985</v>
      </c>
      <c r="G111" s="6">
        <f>G112+G120+G131+G143</f>
        <v>3472783</v>
      </c>
      <c r="H111" s="6">
        <f>H112+H120+H131+H143</f>
        <v>25230202</v>
      </c>
      <c r="I111" s="6">
        <f>I112+I120+I131+I143</f>
        <v>23517255</v>
      </c>
    </row>
    <row r="112" spans="1:11" ht="21.6" x14ac:dyDescent="0.3">
      <c r="B112" s="5" t="s">
        <v>33</v>
      </c>
      <c r="C112" s="5" t="s">
        <v>34</v>
      </c>
      <c r="D112" s="6">
        <f>+D113</f>
        <v>16450000</v>
      </c>
      <c r="E112" s="6">
        <f>+E113</f>
        <v>10402000</v>
      </c>
      <c r="F112" s="6">
        <f t="shared" si="8"/>
        <v>8688676</v>
      </c>
      <c r="G112" s="6">
        <f>+G113</f>
        <v>0</v>
      </c>
      <c r="H112" s="6">
        <f>+H113</f>
        <v>8688676</v>
      </c>
      <c r="I112" s="6">
        <f>+I113</f>
        <v>8688676</v>
      </c>
    </row>
    <row r="113" spans="2:9" ht="21.6" x14ac:dyDescent="0.3">
      <c r="B113" s="5" t="s">
        <v>36</v>
      </c>
      <c r="C113" s="5" t="s">
        <v>37</v>
      </c>
      <c r="D113" s="6">
        <f>D114+D116</f>
        <v>16450000</v>
      </c>
      <c r="E113" s="6">
        <f>E114+E116</f>
        <v>10402000</v>
      </c>
      <c r="F113" s="6">
        <f t="shared" si="8"/>
        <v>8688676</v>
      </c>
      <c r="G113" s="6">
        <f>G114+G116</f>
        <v>0</v>
      </c>
      <c r="H113" s="6">
        <f>H114+H116</f>
        <v>8688676</v>
      </c>
      <c r="I113" s="6">
        <f>I114+I116</f>
        <v>8688676</v>
      </c>
    </row>
    <row r="114" spans="2:9" x14ac:dyDescent="0.3">
      <c r="B114" s="5" t="s">
        <v>39</v>
      </c>
      <c r="C114" s="5" t="s">
        <v>40</v>
      </c>
      <c r="D114" s="6">
        <f>+D115</f>
        <v>200000</v>
      </c>
      <c r="E114" s="6">
        <f>+E115</f>
        <v>113000</v>
      </c>
      <c r="F114" s="6">
        <f t="shared" si="8"/>
        <v>156151</v>
      </c>
      <c r="G114" s="6">
        <f>+G115</f>
        <v>0</v>
      </c>
      <c r="H114" s="6">
        <f>+H115</f>
        <v>156151</v>
      </c>
      <c r="I114" s="6">
        <f>+I115</f>
        <v>156151</v>
      </c>
    </row>
    <row r="115" spans="2:9" ht="21.6" x14ac:dyDescent="0.3">
      <c r="B115" s="5" t="s">
        <v>42</v>
      </c>
      <c r="C115" s="5" t="s">
        <v>43</v>
      </c>
      <c r="D115" s="6">
        <v>200000</v>
      </c>
      <c r="E115" s="6">
        <v>113000</v>
      </c>
      <c r="F115" s="6">
        <f t="shared" si="8"/>
        <v>156151</v>
      </c>
      <c r="G115" s="6">
        <v>0</v>
      </c>
      <c r="H115" s="6">
        <v>156151</v>
      </c>
      <c r="I115" s="6">
        <v>156151</v>
      </c>
    </row>
    <row r="116" spans="2:9" ht="21.6" x14ac:dyDescent="0.3">
      <c r="B116" s="5" t="s">
        <v>45</v>
      </c>
      <c r="C116" s="5" t="s">
        <v>46</v>
      </c>
      <c r="D116" s="6">
        <f>D117+D118+D119</f>
        <v>16250000</v>
      </c>
      <c r="E116" s="6">
        <f>E117+E118+E119</f>
        <v>10289000</v>
      </c>
      <c r="F116" s="6">
        <f t="shared" si="8"/>
        <v>8532525</v>
      </c>
      <c r="G116" s="6">
        <f>G117+G118+G119</f>
        <v>0</v>
      </c>
      <c r="H116" s="6">
        <f>H117+H118+H119</f>
        <v>8532525</v>
      </c>
      <c r="I116" s="6">
        <f>I117+I118+I119</f>
        <v>8532525</v>
      </c>
    </row>
    <row r="117" spans="2:9" x14ac:dyDescent="0.3">
      <c r="B117" s="5" t="s">
        <v>48</v>
      </c>
      <c r="C117" s="5" t="s">
        <v>49</v>
      </c>
      <c r="D117" s="6">
        <v>14239000</v>
      </c>
      <c r="E117" s="6">
        <v>9239000</v>
      </c>
      <c r="F117" s="6">
        <f t="shared" si="8"/>
        <v>7433660</v>
      </c>
      <c r="G117" s="6">
        <v>0</v>
      </c>
      <c r="H117" s="6">
        <v>7433660</v>
      </c>
      <c r="I117" s="6">
        <v>7433660</v>
      </c>
    </row>
    <row r="118" spans="2:9" ht="21.6" x14ac:dyDescent="0.3">
      <c r="B118" s="5" t="s">
        <v>51</v>
      </c>
      <c r="C118" s="5" t="s">
        <v>52</v>
      </c>
      <c r="D118" s="6">
        <v>711000</v>
      </c>
      <c r="E118" s="6">
        <v>300000</v>
      </c>
      <c r="F118" s="6">
        <f t="shared" si="8"/>
        <v>404601</v>
      </c>
      <c r="G118" s="6">
        <v>0</v>
      </c>
      <c r="H118" s="6">
        <v>404601</v>
      </c>
      <c r="I118" s="6">
        <v>404601</v>
      </c>
    </row>
    <row r="119" spans="2:9" ht="21.6" x14ac:dyDescent="0.3">
      <c r="B119" s="5" t="s">
        <v>54</v>
      </c>
      <c r="C119" s="5" t="s">
        <v>55</v>
      </c>
      <c r="D119" s="6">
        <v>1300000</v>
      </c>
      <c r="E119" s="6">
        <v>750000</v>
      </c>
      <c r="F119" s="6">
        <f t="shared" si="8"/>
        <v>694264</v>
      </c>
      <c r="G119" s="6">
        <v>0</v>
      </c>
      <c r="H119" s="6">
        <v>694264</v>
      </c>
      <c r="I119" s="6">
        <v>694264</v>
      </c>
    </row>
    <row r="120" spans="2:9" x14ac:dyDescent="0.3">
      <c r="B120" s="5" t="s">
        <v>57</v>
      </c>
      <c r="C120" s="5" t="s">
        <v>58</v>
      </c>
      <c r="D120" s="6">
        <f>D121</f>
        <v>5730000</v>
      </c>
      <c r="E120" s="6">
        <f>E121</f>
        <v>3988240</v>
      </c>
      <c r="F120" s="6">
        <f t="shared" si="8"/>
        <v>8614346</v>
      </c>
      <c r="G120" s="6">
        <f>G121</f>
        <v>2720348</v>
      </c>
      <c r="H120" s="6">
        <f>H121</f>
        <v>5893998</v>
      </c>
      <c r="I120" s="6">
        <f>I121</f>
        <v>4795193</v>
      </c>
    </row>
    <row r="121" spans="2:9" ht="21.6" x14ac:dyDescent="0.3">
      <c r="B121" s="5" t="s">
        <v>60</v>
      </c>
      <c r="C121" s="5" t="s">
        <v>61</v>
      </c>
      <c r="D121" s="6">
        <f>D122+D125+D129+D130</f>
        <v>5730000</v>
      </c>
      <c r="E121" s="6">
        <f>E122+E125+E129+E130</f>
        <v>3988240</v>
      </c>
      <c r="F121" s="6">
        <f t="shared" si="8"/>
        <v>8614346</v>
      </c>
      <c r="G121" s="6">
        <f>G122+G125+G129+G130</f>
        <v>2720348</v>
      </c>
      <c r="H121" s="6">
        <f>H122+H125+H129+H130</f>
        <v>5893998</v>
      </c>
      <c r="I121" s="6">
        <f>I122+I125+I129+I130</f>
        <v>4795193</v>
      </c>
    </row>
    <row r="122" spans="2:9" ht="21.6" x14ac:dyDescent="0.3">
      <c r="B122" s="5" t="s">
        <v>63</v>
      </c>
      <c r="C122" s="5" t="s">
        <v>64</v>
      </c>
      <c r="D122" s="6">
        <f>D123+D124</f>
        <v>3780000</v>
      </c>
      <c r="E122" s="6">
        <f>E123+E124</f>
        <v>2578240</v>
      </c>
      <c r="F122" s="6">
        <f t="shared" si="8"/>
        <v>6175386</v>
      </c>
      <c r="G122" s="6">
        <f>G123+G124</f>
        <v>2121069</v>
      </c>
      <c r="H122" s="6">
        <f>H123+H124</f>
        <v>4054317</v>
      </c>
      <c r="I122" s="6">
        <f>I123+I124</f>
        <v>3309239</v>
      </c>
    </row>
    <row r="123" spans="2:9" x14ac:dyDescent="0.3">
      <c r="B123" s="5" t="s">
        <v>66</v>
      </c>
      <c r="C123" s="5" t="s">
        <v>67</v>
      </c>
      <c r="D123" s="6">
        <v>1680000</v>
      </c>
      <c r="E123" s="6">
        <v>1178240</v>
      </c>
      <c r="F123" s="6">
        <f t="shared" si="8"/>
        <v>2008507</v>
      </c>
      <c r="G123" s="6">
        <v>318444</v>
      </c>
      <c r="H123" s="6">
        <v>1690063</v>
      </c>
      <c r="I123" s="6">
        <v>1377937</v>
      </c>
    </row>
    <row r="124" spans="2:9" x14ac:dyDescent="0.3">
      <c r="B124" s="5" t="s">
        <v>69</v>
      </c>
      <c r="C124" s="5" t="s">
        <v>70</v>
      </c>
      <c r="D124" s="6">
        <v>2100000</v>
      </c>
      <c r="E124" s="6">
        <v>1400000</v>
      </c>
      <c r="F124" s="6">
        <f t="shared" si="8"/>
        <v>4166879</v>
      </c>
      <c r="G124" s="6">
        <v>1802625</v>
      </c>
      <c r="H124" s="6">
        <v>2364254</v>
      </c>
      <c r="I124" s="6">
        <v>1931302</v>
      </c>
    </row>
    <row r="125" spans="2:9" ht="21.6" x14ac:dyDescent="0.3">
      <c r="B125" s="5" t="s">
        <v>72</v>
      </c>
      <c r="C125" s="5" t="s">
        <v>73</v>
      </c>
      <c r="D125" s="6">
        <f>D126+D127+D128</f>
        <v>1560000</v>
      </c>
      <c r="E125" s="6">
        <f>E126+E127+E128</f>
        <v>1125000</v>
      </c>
      <c r="F125" s="6">
        <f t="shared" si="8"/>
        <v>2018039</v>
      </c>
      <c r="G125" s="6">
        <f>G126+G127+G128</f>
        <v>494773</v>
      </c>
      <c r="H125" s="6">
        <f>H126+H127+H128</f>
        <v>1523266</v>
      </c>
      <c r="I125" s="6">
        <f>I126+I127+I128</f>
        <v>1221907</v>
      </c>
    </row>
    <row r="126" spans="2:9" x14ac:dyDescent="0.3">
      <c r="B126" s="5" t="s">
        <v>75</v>
      </c>
      <c r="C126" s="5" t="s">
        <v>76</v>
      </c>
      <c r="D126" s="6">
        <v>1000000</v>
      </c>
      <c r="E126" s="6">
        <v>755000</v>
      </c>
      <c r="F126" s="6">
        <f t="shared" si="8"/>
        <v>1131160</v>
      </c>
      <c r="G126" s="6">
        <v>188343</v>
      </c>
      <c r="H126" s="6">
        <v>942817</v>
      </c>
      <c r="I126" s="6">
        <v>754621</v>
      </c>
    </row>
    <row r="127" spans="2:9" x14ac:dyDescent="0.3">
      <c r="B127" s="5" t="s">
        <v>78</v>
      </c>
      <c r="C127" s="5" t="s">
        <v>79</v>
      </c>
      <c r="D127" s="6">
        <v>220000</v>
      </c>
      <c r="E127" s="6">
        <v>120000</v>
      </c>
      <c r="F127" s="6">
        <f t="shared" si="8"/>
        <v>472051</v>
      </c>
      <c r="G127" s="6">
        <v>214174</v>
      </c>
      <c r="H127" s="6">
        <v>257877</v>
      </c>
      <c r="I127" s="6">
        <v>204425</v>
      </c>
    </row>
    <row r="128" spans="2:9" x14ac:dyDescent="0.3">
      <c r="B128" s="5" t="s">
        <v>81</v>
      </c>
      <c r="C128" s="5" t="s">
        <v>82</v>
      </c>
      <c r="D128" s="6">
        <v>340000</v>
      </c>
      <c r="E128" s="6">
        <v>250000</v>
      </c>
      <c r="F128" s="6">
        <f t="shared" si="8"/>
        <v>414828</v>
      </c>
      <c r="G128" s="6">
        <v>92256</v>
      </c>
      <c r="H128" s="6">
        <v>322572</v>
      </c>
      <c r="I128" s="6">
        <v>262861</v>
      </c>
    </row>
    <row r="129" spans="2:9" x14ac:dyDescent="0.3">
      <c r="B129" s="5" t="s">
        <v>84</v>
      </c>
      <c r="C129" s="5" t="s">
        <v>85</v>
      </c>
      <c r="D129" s="6">
        <v>195000</v>
      </c>
      <c r="E129" s="6">
        <v>135000</v>
      </c>
      <c r="F129" s="6">
        <f t="shared" si="8"/>
        <v>182758</v>
      </c>
      <c r="G129" s="6">
        <v>55837</v>
      </c>
      <c r="H129" s="6">
        <v>126921</v>
      </c>
      <c r="I129" s="6">
        <v>122855</v>
      </c>
    </row>
    <row r="130" spans="2:9" x14ac:dyDescent="0.3">
      <c r="B130" s="5" t="s">
        <v>87</v>
      </c>
      <c r="C130" s="5" t="s">
        <v>88</v>
      </c>
      <c r="D130" s="6">
        <v>195000</v>
      </c>
      <c r="E130" s="6">
        <v>150000</v>
      </c>
      <c r="F130" s="6">
        <f t="shared" si="8"/>
        <v>238163</v>
      </c>
      <c r="G130" s="6">
        <v>48669</v>
      </c>
      <c r="H130" s="6">
        <v>189494</v>
      </c>
      <c r="I130" s="6">
        <v>141192</v>
      </c>
    </row>
    <row r="131" spans="2:9" ht="21.6" x14ac:dyDescent="0.3">
      <c r="B131" s="5" t="s">
        <v>90</v>
      </c>
      <c r="C131" s="5" t="s">
        <v>91</v>
      </c>
      <c r="D131" s="6">
        <f>D132+D135+D137</f>
        <v>19485000</v>
      </c>
      <c r="E131" s="6">
        <f>E132+E135+E137</f>
        <v>10749000</v>
      </c>
      <c r="F131" s="6">
        <f t="shared" si="8"/>
        <v>11399433</v>
      </c>
      <c r="G131" s="6">
        <f>G132+G135+G137</f>
        <v>751925</v>
      </c>
      <c r="H131" s="6">
        <f>H132+H135+H137</f>
        <v>10647508</v>
      </c>
      <c r="I131" s="6">
        <f>I132+I135+I137</f>
        <v>10033379</v>
      </c>
    </row>
    <row r="132" spans="2:9" ht="21.6" x14ac:dyDescent="0.3">
      <c r="B132" s="5" t="s">
        <v>93</v>
      </c>
      <c r="C132" s="5" t="s">
        <v>94</v>
      </c>
      <c r="D132" s="6">
        <f>+D133+D134</f>
        <v>16971000</v>
      </c>
      <c r="E132" s="6">
        <f>+E133+E134</f>
        <v>8798000</v>
      </c>
      <c r="F132" s="6">
        <f t="shared" si="8"/>
        <v>8127591</v>
      </c>
      <c r="G132" s="6">
        <f>+G133+G134</f>
        <v>0</v>
      </c>
      <c r="H132" s="6">
        <f>+H133+H134</f>
        <v>8127591</v>
      </c>
      <c r="I132" s="6">
        <f>+I133+I134</f>
        <v>8127591</v>
      </c>
    </row>
    <row r="133" spans="2:9" ht="42" x14ac:dyDescent="0.3">
      <c r="B133" s="5" t="s">
        <v>96</v>
      </c>
      <c r="C133" s="5" t="s">
        <v>97</v>
      </c>
      <c r="D133" s="6">
        <v>8604000</v>
      </c>
      <c r="E133" s="6">
        <v>4535000</v>
      </c>
      <c r="F133" s="6">
        <f t="shared" si="8"/>
        <v>4092358</v>
      </c>
      <c r="G133" s="6">
        <v>0</v>
      </c>
      <c r="H133" s="6">
        <v>4092358</v>
      </c>
      <c r="I133" s="6">
        <v>4092358</v>
      </c>
    </row>
    <row r="134" spans="2:9" ht="21.6" x14ac:dyDescent="0.3">
      <c r="B134" s="5" t="s">
        <v>99</v>
      </c>
      <c r="C134" s="5" t="s">
        <v>100</v>
      </c>
      <c r="D134" s="6">
        <v>8367000</v>
      </c>
      <c r="E134" s="6">
        <v>4263000</v>
      </c>
      <c r="F134" s="6">
        <f t="shared" si="8"/>
        <v>4035233</v>
      </c>
      <c r="G134" s="6">
        <v>0</v>
      </c>
      <c r="H134" s="6">
        <v>4035233</v>
      </c>
      <c r="I134" s="6">
        <v>4035233</v>
      </c>
    </row>
    <row r="135" spans="2:9" x14ac:dyDescent="0.3">
      <c r="B135" s="5" t="s">
        <v>102</v>
      </c>
      <c r="C135" s="5" t="s">
        <v>103</v>
      </c>
      <c r="D135" s="6">
        <f>D136</f>
        <v>1000</v>
      </c>
      <c r="E135" s="6">
        <f>E136</f>
        <v>1000</v>
      </c>
      <c r="F135" s="6">
        <f t="shared" si="8"/>
        <v>27</v>
      </c>
      <c r="G135" s="6">
        <f>G136</f>
        <v>0</v>
      </c>
      <c r="H135" s="6">
        <f>H136</f>
        <v>27</v>
      </c>
      <c r="I135" s="6">
        <f>I136</f>
        <v>27</v>
      </c>
    </row>
    <row r="136" spans="2:9" x14ac:dyDescent="0.3">
      <c r="B136" s="5" t="s">
        <v>105</v>
      </c>
      <c r="C136" s="5" t="s">
        <v>106</v>
      </c>
      <c r="D136" s="6">
        <v>1000</v>
      </c>
      <c r="E136" s="6">
        <v>1000</v>
      </c>
      <c r="F136" s="6">
        <f t="shared" si="8"/>
        <v>27</v>
      </c>
      <c r="G136" s="6">
        <v>0</v>
      </c>
      <c r="H136" s="6">
        <v>27</v>
      </c>
      <c r="I136" s="6">
        <v>27</v>
      </c>
    </row>
    <row r="137" spans="2:9" ht="31.8" x14ac:dyDescent="0.3">
      <c r="B137" s="5" t="s">
        <v>108</v>
      </c>
      <c r="C137" s="5" t="s">
        <v>109</v>
      </c>
      <c r="D137" s="6">
        <f>D138+D141+D142</f>
        <v>2513000</v>
      </c>
      <c r="E137" s="6">
        <f>E138+E141+E142</f>
        <v>1950000</v>
      </c>
      <c r="F137" s="6">
        <f t="shared" si="8"/>
        <v>3271815</v>
      </c>
      <c r="G137" s="6">
        <f>G138+G141+G142</f>
        <v>751925</v>
      </c>
      <c r="H137" s="6">
        <f>H138+H141+H142</f>
        <v>2519890</v>
      </c>
      <c r="I137" s="6">
        <f>I138+I141+I142</f>
        <v>1905761</v>
      </c>
    </row>
    <row r="138" spans="2:9" ht="21.6" x14ac:dyDescent="0.3">
      <c r="B138" s="5" t="s">
        <v>111</v>
      </c>
      <c r="C138" s="5" t="s">
        <v>112</v>
      </c>
      <c r="D138" s="6">
        <f>D139+D140</f>
        <v>1883000</v>
      </c>
      <c r="E138" s="6">
        <f>E139+E140</f>
        <v>1580000</v>
      </c>
      <c r="F138" s="6">
        <f t="shared" si="8"/>
        <v>2564402</v>
      </c>
      <c r="G138" s="6">
        <f>G139+G140</f>
        <v>664049</v>
      </c>
      <c r="H138" s="6">
        <f>H139+H140</f>
        <v>1900353</v>
      </c>
      <c r="I138" s="6">
        <f>I139+I140</f>
        <v>1392461</v>
      </c>
    </row>
    <row r="139" spans="2:9" ht="21.6" x14ac:dyDescent="0.3">
      <c r="B139" s="5" t="s">
        <v>114</v>
      </c>
      <c r="C139" s="5" t="s">
        <v>115</v>
      </c>
      <c r="D139" s="6">
        <v>1432000</v>
      </c>
      <c r="E139" s="6">
        <v>1250000</v>
      </c>
      <c r="F139" s="6">
        <f t="shared" si="8"/>
        <v>2003461</v>
      </c>
      <c r="G139" s="6">
        <v>520768</v>
      </c>
      <c r="H139" s="6">
        <v>1482693</v>
      </c>
      <c r="I139" s="6">
        <v>1077775</v>
      </c>
    </row>
    <row r="140" spans="2:9" ht="21.6" x14ac:dyDescent="0.3">
      <c r="B140" s="5" t="s">
        <v>117</v>
      </c>
      <c r="C140" s="5" t="s">
        <v>118</v>
      </c>
      <c r="D140" s="6">
        <v>451000</v>
      </c>
      <c r="E140" s="6">
        <v>330000</v>
      </c>
      <c r="F140" s="6">
        <f t="shared" si="8"/>
        <v>560941</v>
      </c>
      <c r="G140" s="6">
        <v>143281</v>
      </c>
      <c r="H140" s="6">
        <v>417660</v>
      </c>
      <c r="I140" s="6">
        <v>314686</v>
      </c>
    </row>
    <row r="141" spans="2:9" ht="21.6" x14ac:dyDescent="0.3">
      <c r="B141" s="5" t="s">
        <v>120</v>
      </c>
      <c r="C141" s="5" t="s">
        <v>121</v>
      </c>
      <c r="D141" s="6">
        <v>530000</v>
      </c>
      <c r="E141" s="6">
        <v>310000</v>
      </c>
      <c r="F141" s="6">
        <f t="shared" si="8"/>
        <v>581219</v>
      </c>
      <c r="G141" s="6">
        <v>61105</v>
      </c>
      <c r="H141" s="6">
        <v>520114</v>
      </c>
      <c r="I141" s="6">
        <v>435622</v>
      </c>
    </row>
    <row r="142" spans="2:9" ht="21.6" x14ac:dyDescent="0.3">
      <c r="B142" s="5" t="s">
        <v>123</v>
      </c>
      <c r="C142" s="5" t="s">
        <v>124</v>
      </c>
      <c r="D142" s="6">
        <v>100000</v>
      </c>
      <c r="E142" s="6">
        <v>60000</v>
      </c>
      <c r="F142" s="6">
        <f t="shared" si="8"/>
        <v>126194</v>
      </c>
      <c r="G142" s="6">
        <v>26771</v>
      </c>
      <c r="H142" s="6">
        <v>99423</v>
      </c>
      <c r="I142" s="6">
        <v>77678</v>
      </c>
    </row>
    <row r="143" spans="2:9" x14ac:dyDescent="0.3">
      <c r="B143" s="5" t="s">
        <v>126</v>
      </c>
      <c r="C143" s="5" t="s">
        <v>127</v>
      </c>
      <c r="D143" s="6">
        <f>D144</f>
        <v>0</v>
      </c>
      <c r="E143" s="6">
        <f>E144</f>
        <v>0</v>
      </c>
      <c r="F143" s="6">
        <f t="shared" si="8"/>
        <v>530</v>
      </c>
      <c r="G143" s="6">
        <f t="shared" ref="G143:I144" si="9">G144</f>
        <v>510</v>
      </c>
      <c r="H143" s="6">
        <f t="shared" si="9"/>
        <v>20</v>
      </c>
      <c r="I143" s="6">
        <f t="shared" si="9"/>
        <v>7</v>
      </c>
    </row>
    <row r="144" spans="2:9" x14ac:dyDescent="0.3">
      <c r="B144" s="5" t="s">
        <v>129</v>
      </c>
      <c r="C144" s="5" t="s">
        <v>130</v>
      </c>
      <c r="D144" s="6">
        <f>D145</f>
        <v>0</v>
      </c>
      <c r="E144" s="6">
        <f>E145</f>
        <v>0</v>
      </c>
      <c r="F144" s="6">
        <f t="shared" si="8"/>
        <v>530</v>
      </c>
      <c r="G144" s="6">
        <f t="shared" si="9"/>
        <v>510</v>
      </c>
      <c r="H144" s="6">
        <f t="shared" si="9"/>
        <v>20</v>
      </c>
      <c r="I144" s="6">
        <f t="shared" si="9"/>
        <v>7</v>
      </c>
    </row>
    <row r="145" spans="2:9" x14ac:dyDescent="0.3">
      <c r="B145" s="5" t="s">
        <v>132</v>
      </c>
      <c r="C145" s="5" t="s">
        <v>133</v>
      </c>
      <c r="D145" s="6">
        <v>0</v>
      </c>
      <c r="E145" s="6">
        <v>0</v>
      </c>
      <c r="F145" s="6">
        <f t="shared" si="8"/>
        <v>530</v>
      </c>
      <c r="G145" s="6">
        <v>510</v>
      </c>
      <c r="H145" s="6">
        <v>20</v>
      </c>
      <c r="I145" s="6">
        <v>7</v>
      </c>
    </row>
    <row r="146" spans="2:9" x14ac:dyDescent="0.3">
      <c r="B146" s="5" t="s">
        <v>135</v>
      </c>
      <c r="C146" s="5" t="s">
        <v>136</v>
      </c>
      <c r="D146" s="6">
        <f>D147+D151</f>
        <v>2363090</v>
      </c>
      <c r="E146" s="6">
        <f>E147+E151</f>
        <v>1671060</v>
      </c>
      <c r="F146" s="6">
        <f t="shared" si="8"/>
        <v>8585764</v>
      </c>
      <c r="G146" s="6">
        <f>G147+G151</f>
        <v>5456629</v>
      </c>
      <c r="H146" s="6">
        <f>H147+H151</f>
        <v>3129135</v>
      </c>
      <c r="I146" s="6">
        <f>I147+I151</f>
        <v>1230001</v>
      </c>
    </row>
    <row r="147" spans="2:9" x14ac:dyDescent="0.3">
      <c r="B147" s="5" t="s">
        <v>138</v>
      </c>
      <c r="C147" s="5" t="s">
        <v>139</v>
      </c>
      <c r="D147" s="6">
        <f>D148</f>
        <v>3700000</v>
      </c>
      <c r="E147" s="6">
        <f>E148</f>
        <v>2900000</v>
      </c>
      <c r="F147" s="6">
        <f t="shared" si="8"/>
        <v>4720443</v>
      </c>
      <c r="G147" s="6">
        <f>G148</f>
        <v>3625887</v>
      </c>
      <c r="H147" s="6">
        <f>H148</f>
        <v>1094556</v>
      </c>
      <c r="I147" s="6">
        <f>I148</f>
        <v>636595</v>
      </c>
    </row>
    <row r="148" spans="2:9" ht="21.6" x14ac:dyDescent="0.3">
      <c r="B148" s="5" t="s">
        <v>141</v>
      </c>
      <c r="C148" s="5" t="s">
        <v>142</v>
      </c>
      <c r="D148" s="6">
        <f>+D149</f>
        <v>3700000</v>
      </c>
      <c r="E148" s="6">
        <f>+E149</f>
        <v>2900000</v>
      </c>
      <c r="F148" s="6">
        <f t="shared" si="8"/>
        <v>4720443</v>
      </c>
      <c r="G148" s="6">
        <f t="shared" ref="G148:I149" si="10">+G149</f>
        <v>3625887</v>
      </c>
      <c r="H148" s="6">
        <f t="shared" si="10"/>
        <v>1094556</v>
      </c>
      <c r="I148" s="6">
        <f t="shared" si="10"/>
        <v>636595</v>
      </c>
    </row>
    <row r="149" spans="2:9" x14ac:dyDescent="0.3">
      <c r="B149" s="5" t="s">
        <v>144</v>
      </c>
      <c r="C149" s="5" t="s">
        <v>145</v>
      </c>
      <c r="D149" s="6">
        <f>+D150</f>
        <v>3700000</v>
      </c>
      <c r="E149" s="6">
        <f>+E150</f>
        <v>2900000</v>
      </c>
      <c r="F149" s="6">
        <f t="shared" si="8"/>
        <v>4720443</v>
      </c>
      <c r="G149" s="6">
        <f t="shared" si="10"/>
        <v>3625887</v>
      </c>
      <c r="H149" s="6">
        <f t="shared" si="10"/>
        <v>1094556</v>
      </c>
      <c r="I149" s="6">
        <f t="shared" si="10"/>
        <v>636595</v>
      </c>
    </row>
    <row r="150" spans="2:9" ht="21.6" x14ac:dyDescent="0.3">
      <c r="B150" s="5" t="s">
        <v>147</v>
      </c>
      <c r="C150" s="5" t="s">
        <v>148</v>
      </c>
      <c r="D150" s="6">
        <v>3700000</v>
      </c>
      <c r="E150" s="6">
        <v>2900000</v>
      </c>
      <c r="F150" s="6">
        <f t="shared" si="8"/>
        <v>4720443</v>
      </c>
      <c r="G150" s="6">
        <v>3625887</v>
      </c>
      <c r="H150" s="6">
        <v>1094556</v>
      </c>
      <c r="I150" s="6">
        <v>636595</v>
      </c>
    </row>
    <row r="151" spans="2:9" ht="21.6" x14ac:dyDescent="0.3">
      <c r="B151" s="5" t="s">
        <v>150</v>
      </c>
      <c r="C151" s="5" t="s">
        <v>151</v>
      </c>
      <c r="D151" s="6">
        <f>D152+D155+D159+D162</f>
        <v>-1336910</v>
      </c>
      <c r="E151" s="6">
        <f>E152+E155+E159+E162</f>
        <v>-1228940</v>
      </c>
      <c r="F151" s="6">
        <f t="shared" si="8"/>
        <v>3865321</v>
      </c>
      <c r="G151" s="6">
        <f>G152+G155+G159+G162</f>
        <v>1830742</v>
      </c>
      <c r="H151" s="6">
        <f>H152+H155+H159+H162</f>
        <v>2034579</v>
      </c>
      <c r="I151" s="6">
        <f>I152+I155+I159+I162</f>
        <v>593406</v>
      </c>
    </row>
    <row r="152" spans="2:9" ht="31.8" x14ac:dyDescent="0.3">
      <c r="B152" s="5" t="s">
        <v>153</v>
      </c>
      <c r="C152" s="5" t="s">
        <v>154</v>
      </c>
      <c r="D152" s="6">
        <f>D153+D154</f>
        <v>3672500</v>
      </c>
      <c r="E152" s="6">
        <f>E153+E154</f>
        <v>3153760</v>
      </c>
      <c r="F152" s="6">
        <f t="shared" si="8"/>
        <v>3863735</v>
      </c>
      <c r="G152" s="6">
        <f>G153+G154</f>
        <v>7728</v>
      </c>
      <c r="H152" s="6">
        <f>H153+H154</f>
        <v>3856007</v>
      </c>
      <c r="I152" s="6">
        <f>I153+I154</f>
        <v>2555647</v>
      </c>
    </row>
    <row r="153" spans="2:9" x14ac:dyDescent="0.3">
      <c r="B153" s="5" t="s">
        <v>156</v>
      </c>
      <c r="C153" s="5" t="s">
        <v>157</v>
      </c>
      <c r="D153" s="6">
        <v>172500</v>
      </c>
      <c r="E153" s="6">
        <v>92500</v>
      </c>
      <c r="F153" s="6">
        <f t="shared" si="8"/>
        <v>34019</v>
      </c>
      <c r="G153" s="6">
        <v>0</v>
      </c>
      <c r="H153" s="6">
        <v>34019</v>
      </c>
      <c r="I153" s="6">
        <v>33870</v>
      </c>
    </row>
    <row r="154" spans="2:9" x14ac:dyDescent="0.3">
      <c r="B154" s="5" t="s">
        <v>159</v>
      </c>
      <c r="C154" s="5" t="s">
        <v>160</v>
      </c>
      <c r="D154" s="6">
        <v>3500000</v>
      </c>
      <c r="E154" s="6">
        <v>3061260</v>
      </c>
      <c r="F154" s="6">
        <f t="shared" si="8"/>
        <v>3829716</v>
      </c>
      <c r="G154" s="6">
        <v>7728</v>
      </c>
      <c r="H154" s="6">
        <v>3821988</v>
      </c>
      <c r="I154" s="6">
        <v>2521777</v>
      </c>
    </row>
    <row r="155" spans="2:9" ht="21.6" x14ac:dyDescent="0.3">
      <c r="B155" s="5" t="s">
        <v>162</v>
      </c>
      <c r="C155" s="5" t="s">
        <v>163</v>
      </c>
      <c r="D155" s="6">
        <f>D156+D158</f>
        <v>826000</v>
      </c>
      <c r="E155" s="6">
        <f>E156+E158</f>
        <v>610000</v>
      </c>
      <c r="F155" s="6">
        <f t="shared" si="8"/>
        <v>2139233</v>
      </c>
      <c r="G155" s="6">
        <f>G156+G158</f>
        <v>1666656</v>
      </c>
      <c r="H155" s="6">
        <f>H156+H158</f>
        <v>472577</v>
      </c>
      <c r="I155" s="6">
        <f>I156+I158</f>
        <v>367549</v>
      </c>
    </row>
    <row r="156" spans="2:9" ht="21.6" x14ac:dyDescent="0.3">
      <c r="B156" s="5" t="s">
        <v>165</v>
      </c>
      <c r="C156" s="5" t="s">
        <v>166</v>
      </c>
      <c r="D156" s="6">
        <f>D157</f>
        <v>826000</v>
      </c>
      <c r="E156" s="6">
        <f>E157</f>
        <v>610000</v>
      </c>
      <c r="F156" s="6">
        <f t="shared" si="8"/>
        <v>2128179</v>
      </c>
      <c r="G156" s="6">
        <f>G157</f>
        <v>1655602</v>
      </c>
      <c r="H156" s="6">
        <f>H157</f>
        <v>472577</v>
      </c>
      <c r="I156" s="6">
        <f>I157</f>
        <v>365994</v>
      </c>
    </row>
    <row r="157" spans="2:9" ht="21.6" x14ac:dyDescent="0.3">
      <c r="B157" s="5" t="s">
        <v>168</v>
      </c>
      <c r="C157" s="5" t="s">
        <v>169</v>
      </c>
      <c r="D157" s="6">
        <v>826000</v>
      </c>
      <c r="E157" s="6">
        <v>610000</v>
      </c>
      <c r="F157" s="6">
        <f t="shared" si="8"/>
        <v>2128179</v>
      </c>
      <c r="G157" s="6">
        <v>1655602</v>
      </c>
      <c r="H157" s="6">
        <v>472577</v>
      </c>
      <c r="I157" s="6">
        <v>365994</v>
      </c>
    </row>
    <row r="158" spans="2:9" x14ac:dyDescent="0.3">
      <c r="B158" s="5" t="s">
        <v>171</v>
      </c>
      <c r="C158" s="5" t="s">
        <v>172</v>
      </c>
      <c r="D158" s="6">
        <v>0</v>
      </c>
      <c r="E158" s="6">
        <v>0</v>
      </c>
      <c r="F158" s="6">
        <f t="shared" si="8"/>
        <v>11054</v>
      </c>
      <c r="G158" s="6">
        <v>11054</v>
      </c>
      <c r="H158" s="6">
        <v>0</v>
      </c>
      <c r="I158" s="6">
        <v>1555</v>
      </c>
    </row>
    <row r="159" spans="2:9" ht="31.8" x14ac:dyDescent="0.3">
      <c r="B159" s="5" t="s">
        <v>174</v>
      </c>
      <c r="C159" s="5" t="s">
        <v>175</v>
      </c>
      <c r="D159" s="6">
        <f>+D160+D161</f>
        <v>155000</v>
      </c>
      <c r="E159" s="6">
        <f>+E160+E161</f>
        <v>95000</v>
      </c>
      <c r="F159" s="6">
        <f t="shared" si="8"/>
        <v>283385</v>
      </c>
      <c r="G159" s="6">
        <f>+G160+G161</f>
        <v>156358</v>
      </c>
      <c r="H159" s="6">
        <f>+H160+H161</f>
        <v>127027</v>
      </c>
      <c r="I159" s="6">
        <f>+I160+I161</f>
        <v>91242</v>
      </c>
    </row>
    <row r="160" spans="2:9" x14ac:dyDescent="0.3">
      <c r="B160" s="5" t="s">
        <v>177</v>
      </c>
      <c r="C160" s="5" t="s">
        <v>178</v>
      </c>
      <c r="D160" s="6">
        <v>100000</v>
      </c>
      <c r="E160" s="6">
        <v>50000</v>
      </c>
      <c r="F160" s="6">
        <f t="shared" si="8"/>
        <v>243387</v>
      </c>
      <c r="G160" s="6">
        <v>152841</v>
      </c>
      <c r="H160" s="6">
        <v>90546</v>
      </c>
      <c r="I160" s="6">
        <v>63451</v>
      </c>
    </row>
    <row r="161" spans="2:9" x14ac:dyDescent="0.3">
      <c r="B161" s="5" t="s">
        <v>180</v>
      </c>
      <c r="C161" s="5" t="s">
        <v>181</v>
      </c>
      <c r="D161" s="6">
        <v>55000</v>
      </c>
      <c r="E161" s="6">
        <v>45000</v>
      </c>
      <c r="F161" s="6">
        <f t="shared" si="8"/>
        <v>39998</v>
      </c>
      <c r="G161" s="6">
        <v>3517</v>
      </c>
      <c r="H161" s="6">
        <v>36481</v>
      </c>
      <c r="I161" s="6">
        <v>27791</v>
      </c>
    </row>
    <row r="162" spans="2:9" ht="21.6" x14ac:dyDescent="0.3">
      <c r="B162" s="5" t="s">
        <v>320</v>
      </c>
      <c r="C162" s="5" t="s">
        <v>321</v>
      </c>
      <c r="D162" s="6">
        <f>+D163</f>
        <v>-5990410</v>
      </c>
      <c r="E162" s="6">
        <f>+E163</f>
        <v>-5087700</v>
      </c>
      <c r="F162" s="6">
        <f t="shared" si="8"/>
        <v>-2421032</v>
      </c>
      <c r="G162" s="6">
        <f>+G163</f>
        <v>0</v>
      </c>
      <c r="H162" s="6">
        <f>+H163</f>
        <v>-2421032</v>
      </c>
      <c r="I162" s="6">
        <f>+I163</f>
        <v>-2421032</v>
      </c>
    </row>
    <row r="163" spans="2:9" ht="31.8" x14ac:dyDescent="0.3">
      <c r="B163" s="5" t="s">
        <v>183</v>
      </c>
      <c r="C163" s="5" t="s">
        <v>184</v>
      </c>
      <c r="D163" s="6">
        <v>-5990410</v>
      </c>
      <c r="E163" s="6">
        <v>-5087700</v>
      </c>
      <c r="F163" s="6">
        <f t="shared" si="8"/>
        <v>-2421032</v>
      </c>
      <c r="G163" s="6">
        <v>0</v>
      </c>
      <c r="H163" s="6">
        <v>-2421032</v>
      </c>
      <c r="I163" s="6">
        <v>-2421032</v>
      </c>
    </row>
    <row r="164" spans="2:9" x14ac:dyDescent="0.3">
      <c r="B164" s="5" t="s">
        <v>204</v>
      </c>
      <c r="C164" s="5" t="s">
        <v>205</v>
      </c>
      <c r="D164" s="6">
        <f>D165</f>
        <v>1830000</v>
      </c>
      <c r="E164" s="6">
        <f>E165</f>
        <v>1190000</v>
      </c>
      <c r="F164" s="6">
        <f t="shared" si="8"/>
        <v>1069132</v>
      </c>
      <c r="G164" s="6">
        <f>G165</f>
        <v>0</v>
      </c>
      <c r="H164" s="6">
        <f>H165</f>
        <v>1069132</v>
      </c>
      <c r="I164" s="6">
        <f>I165</f>
        <v>1069132</v>
      </c>
    </row>
    <row r="165" spans="2:9" ht="21.6" x14ac:dyDescent="0.3">
      <c r="B165" s="5" t="s">
        <v>207</v>
      </c>
      <c r="C165" s="5" t="s">
        <v>208</v>
      </c>
      <c r="D165" s="6">
        <f>D166+D170</f>
        <v>1830000</v>
      </c>
      <c r="E165" s="6">
        <f>E166+E170</f>
        <v>1190000</v>
      </c>
      <c r="F165" s="6">
        <f t="shared" si="8"/>
        <v>1069132</v>
      </c>
      <c r="G165" s="6">
        <f>G166+G170</f>
        <v>0</v>
      </c>
      <c r="H165" s="6">
        <f>H166+H170</f>
        <v>1069132</v>
      </c>
      <c r="I165" s="6">
        <f>I166+I170</f>
        <v>1069132</v>
      </c>
    </row>
    <row r="166" spans="2:9" ht="82.8" x14ac:dyDescent="0.3">
      <c r="B166" s="5" t="s">
        <v>210</v>
      </c>
      <c r="C166" s="5" t="s">
        <v>211</v>
      </c>
      <c r="D166" s="6">
        <f>+D167+D168+D169</f>
        <v>1330000</v>
      </c>
      <c r="E166" s="6">
        <f>+E167+E168+E169</f>
        <v>690000</v>
      </c>
      <c r="F166" s="6">
        <f t="shared" si="8"/>
        <v>569132</v>
      </c>
      <c r="G166" s="6">
        <f>+G167+G168+G169</f>
        <v>0</v>
      </c>
      <c r="H166" s="6">
        <f>+H167+H168+H169</f>
        <v>569132</v>
      </c>
      <c r="I166" s="6">
        <f>+I167+I168+I169</f>
        <v>569132</v>
      </c>
    </row>
    <row r="167" spans="2:9" ht="31.8" x14ac:dyDescent="0.3">
      <c r="B167" s="5" t="s">
        <v>213</v>
      </c>
      <c r="C167" s="5" t="s">
        <v>214</v>
      </c>
      <c r="D167" s="6">
        <v>130000</v>
      </c>
      <c r="E167" s="6">
        <v>90000</v>
      </c>
      <c r="F167" s="6">
        <f t="shared" si="8"/>
        <v>74168</v>
      </c>
      <c r="G167" s="6">
        <v>0</v>
      </c>
      <c r="H167" s="6">
        <v>74168</v>
      </c>
      <c r="I167" s="6">
        <v>74168</v>
      </c>
    </row>
    <row r="168" spans="2:9" ht="31.8" x14ac:dyDescent="0.3">
      <c r="B168" s="5" t="s">
        <v>219</v>
      </c>
      <c r="C168" s="5" t="s">
        <v>220</v>
      </c>
      <c r="D168" s="6">
        <v>1200000</v>
      </c>
      <c r="E168" s="6">
        <v>600000</v>
      </c>
      <c r="F168" s="6">
        <f t="shared" si="8"/>
        <v>482469</v>
      </c>
      <c r="G168" s="6">
        <v>0</v>
      </c>
      <c r="H168" s="6">
        <v>482469</v>
      </c>
      <c r="I168" s="6">
        <v>482469</v>
      </c>
    </row>
    <row r="169" spans="2:9" ht="42" x14ac:dyDescent="0.3">
      <c r="B169" s="5" t="s">
        <v>225</v>
      </c>
      <c r="C169" s="5" t="s">
        <v>226</v>
      </c>
      <c r="D169" s="6">
        <v>0</v>
      </c>
      <c r="E169" s="6">
        <v>0</v>
      </c>
      <c r="F169" s="6">
        <f t="shared" si="8"/>
        <v>12495</v>
      </c>
      <c r="G169" s="6">
        <v>0</v>
      </c>
      <c r="H169" s="6">
        <v>12495</v>
      </c>
      <c r="I169" s="6">
        <v>12495</v>
      </c>
    </row>
    <row r="170" spans="2:9" ht="31.8" x14ac:dyDescent="0.3">
      <c r="B170" s="5" t="s">
        <v>254</v>
      </c>
      <c r="C170" s="5" t="s">
        <v>255</v>
      </c>
      <c r="D170" s="6">
        <f>+D171</f>
        <v>500000</v>
      </c>
      <c r="E170" s="6">
        <f>+E171</f>
        <v>500000</v>
      </c>
      <c r="F170" s="6">
        <f t="shared" si="8"/>
        <v>500000</v>
      </c>
      <c r="G170" s="6">
        <f>+G171</f>
        <v>0</v>
      </c>
      <c r="H170" s="6">
        <f>+H171</f>
        <v>500000</v>
      </c>
      <c r="I170" s="6">
        <f>+I171</f>
        <v>500000</v>
      </c>
    </row>
    <row r="171" spans="2:9" ht="31.8" x14ac:dyDescent="0.3">
      <c r="B171" s="5" t="s">
        <v>257</v>
      </c>
      <c r="C171" s="5" t="s">
        <v>258</v>
      </c>
      <c r="D171" s="6">
        <v>500000</v>
      </c>
      <c r="E171" s="6">
        <v>500000</v>
      </c>
      <c r="F171" s="6">
        <f t="shared" si="8"/>
        <v>500000</v>
      </c>
      <c r="G171" s="6">
        <v>0</v>
      </c>
      <c r="H171" s="6">
        <v>500000</v>
      </c>
      <c r="I171" s="6">
        <v>500000</v>
      </c>
    </row>
    <row r="174" spans="2:9" x14ac:dyDescent="0.3">
      <c r="B174" s="12" t="s">
        <v>345</v>
      </c>
      <c r="C174" s="12"/>
      <c r="D174" s="12"/>
      <c r="E174" s="12"/>
      <c r="F174" s="12"/>
      <c r="G174" s="12"/>
      <c r="H174" s="12"/>
      <c r="I174" s="12"/>
    </row>
    <row r="177" spans="2:9" x14ac:dyDescent="0.3">
      <c r="B177" s="5" t="s">
        <v>329</v>
      </c>
      <c r="C177" s="5" t="s">
        <v>22</v>
      </c>
      <c r="D177" s="6">
        <f>D178+D183+D188+D204+D207</f>
        <v>88930160</v>
      </c>
      <c r="E177" s="6">
        <f>E178+E183+E188+E204+E207</f>
        <v>50078210</v>
      </c>
      <c r="F177" s="6">
        <f t="shared" ref="F177:F214" si="11">G177+H177</f>
        <v>8902237</v>
      </c>
      <c r="G177" s="6">
        <f>G178+G183+G188+G204+G207</f>
        <v>300593</v>
      </c>
      <c r="H177" s="6">
        <f>H178+H183+H188+H204+H207</f>
        <v>8601644</v>
      </c>
      <c r="I177" s="6">
        <f>I178+I183+I188+I204+I207</f>
        <v>7153922</v>
      </c>
    </row>
    <row r="178" spans="2:9" x14ac:dyDescent="0.3">
      <c r="B178" s="5" t="s">
        <v>27</v>
      </c>
      <c r="C178" s="5" t="s">
        <v>28</v>
      </c>
      <c r="D178" s="6">
        <f t="shared" ref="D178:E181" si="12">+D179</f>
        <v>5990410</v>
      </c>
      <c r="E178" s="6">
        <f t="shared" si="12"/>
        <v>5087700</v>
      </c>
      <c r="F178" s="6">
        <f t="shared" si="11"/>
        <v>2421032</v>
      </c>
      <c r="G178" s="6">
        <f t="shared" ref="G178:I181" si="13">+G179</f>
        <v>0</v>
      </c>
      <c r="H178" s="6">
        <f t="shared" si="13"/>
        <v>2421032</v>
      </c>
      <c r="I178" s="6">
        <f t="shared" si="13"/>
        <v>2421032</v>
      </c>
    </row>
    <row r="179" spans="2:9" x14ac:dyDescent="0.3">
      <c r="B179" s="5" t="s">
        <v>135</v>
      </c>
      <c r="C179" s="5" t="s">
        <v>136</v>
      </c>
      <c r="D179" s="6">
        <f t="shared" si="12"/>
        <v>5990410</v>
      </c>
      <c r="E179" s="6">
        <f t="shared" si="12"/>
        <v>5087700</v>
      </c>
      <c r="F179" s="6">
        <f t="shared" si="11"/>
        <v>2421032</v>
      </c>
      <c r="G179" s="6">
        <f t="shared" si="13"/>
        <v>0</v>
      </c>
      <c r="H179" s="6">
        <f t="shared" si="13"/>
        <v>2421032</v>
      </c>
      <c r="I179" s="6">
        <f t="shared" si="13"/>
        <v>2421032</v>
      </c>
    </row>
    <row r="180" spans="2:9" ht="21.6" x14ac:dyDescent="0.3">
      <c r="B180" s="5" t="s">
        <v>150</v>
      </c>
      <c r="C180" s="5" t="s">
        <v>151</v>
      </c>
      <c r="D180" s="6">
        <f t="shared" si="12"/>
        <v>5990410</v>
      </c>
      <c r="E180" s="6">
        <f t="shared" si="12"/>
        <v>5087700</v>
      </c>
      <c r="F180" s="6">
        <f t="shared" si="11"/>
        <v>2421032</v>
      </c>
      <c r="G180" s="6">
        <f t="shared" si="13"/>
        <v>0</v>
      </c>
      <c r="H180" s="6">
        <f t="shared" si="13"/>
        <v>2421032</v>
      </c>
      <c r="I180" s="6">
        <f t="shared" si="13"/>
        <v>2421032</v>
      </c>
    </row>
    <row r="181" spans="2:9" ht="21.6" x14ac:dyDescent="0.3">
      <c r="B181" s="5" t="s">
        <v>320</v>
      </c>
      <c r="C181" s="5" t="s">
        <v>321</v>
      </c>
      <c r="D181" s="6">
        <f t="shared" si="12"/>
        <v>5990410</v>
      </c>
      <c r="E181" s="6">
        <f t="shared" si="12"/>
        <v>5087700</v>
      </c>
      <c r="F181" s="6">
        <f t="shared" si="11"/>
        <v>2421032</v>
      </c>
      <c r="G181" s="6">
        <f t="shared" si="13"/>
        <v>0</v>
      </c>
      <c r="H181" s="6">
        <f t="shared" si="13"/>
        <v>2421032</v>
      </c>
      <c r="I181" s="6">
        <f t="shared" si="13"/>
        <v>2421032</v>
      </c>
    </row>
    <row r="182" spans="2:9" x14ac:dyDescent="0.3">
      <c r="B182" s="5" t="s">
        <v>186</v>
      </c>
      <c r="C182" s="5" t="s">
        <v>187</v>
      </c>
      <c r="D182" s="6">
        <v>5990410</v>
      </c>
      <c r="E182" s="6">
        <v>5087700</v>
      </c>
      <c r="F182" s="6">
        <f t="shared" si="11"/>
        <v>2421032</v>
      </c>
      <c r="G182" s="6">
        <v>0</v>
      </c>
      <c r="H182" s="6">
        <v>2421032</v>
      </c>
      <c r="I182" s="6">
        <v>2421032</v>
      </c>
    </row>
    <row r="183" spans="2:9" x14ac:dyDescent="0.3">
      <c r="B183" s="5" t="s">
        <v>189</v>
      </c>
      <c r="C183" s="5" t="s">
        <v>190</v>
      </c>
      <c r="D183" s="6">
        <f>D184</f>
        <v>24330</v>
      </c>
      <c r="E183" s="6">
        <f>E184</f>
        <v>24330</v>
      </c>
      <c r="F183" s="6">
        <f t="shared" si="11"/>
        <v>34848</v>
      </c>
      <c r="G183" s="6">
        <f>G184</f>
        <v>0</v>
      </c>
      <c r="H183" s="6">
        <f>H184</f>
        <v>34848</v>
      </c>
      <c r="I183" s="6">
        <f>I184</f>
        <v>34848</v>
      </c>
    </row>
    <row r="184" spans="2:9" ht="21.6" x14ac:dyDescent="0.3">
      <c r="B184" s="5" t="s">
        <v>192</v>
      </c>
      <c r="C184" s="5" t="s">
        <v>193</v>
      </c>
      <c r="D184" s="6">
        <f>D185+D186+D187</f>
        <v>24330</v>
      </c>
      <c r="E184" s="6">
        <f>E185+E186+E187</f>
        <v>24330</v>
      </c>
      <c r="F184" s="6">
        <f t="shared" si="11"/>
        <v>34848</v>
      </c>
      <c r="G184" s="6">
        <f>G185+G186+G187</f>
        <v>0</v>
      </c>
      <c r="H184" s="6">
        <f>H185+H186+H187</f>
        <v>34848</v>
      </c>
      <c r="I184" s="6">
        <f>I185+I186+I187</f>
        <v>34848</v>
      </c>
    </row>
    <row r="185" spans="2:9" ht="21.6" x14ac:dyDescent="0.3">
      <c r="B185" s="5" t="s">
        <v>195</v>
      </c>
      <c r="C185" s="5" t="s">
        <v>196</v>
      </c>
      <c r="D185" s="6">
        <v>18520</v>
      </c>
      <c r="E185" s="6">
        <v>18520</v>
      </c>
      <c r="F185" s="6">
        <f t="shared" si="11"/>
        <v>0</v>
      </c>
      <c r="G185" s="6">
        <v>0</v>
      </c>
      <c r="H185" s="6">
        <v>0</v>
      </c>
      <c r="I185" s="6">
        <v>0</v>
      </c>
    </row>
    <row r="186" spans="2:9" ht="21.6" x14ac:dyDescent="0.3">
      <c r="B186" s="5" t="s">
        <v>198</v>
      </c>
      <c r="C186" s="5" t="s">
        <v>199</v>
      </c>
      <c r="D186" s="6">
        <v>0</v>
      </c>
      <c r="E186" s="6">
        <v>0</v>
      </c>
      <c r="F186" s="6">
        <f t="shared" si="11"/>
        <v>29034</v>
      </c>
      <c r="G186" s="6">
        <v>0</v>
      </c>
      <c r="H186" s="6">
        <v>29034</v>
      </c>
      <c r="I186" s="6">
        <v>29034</v>
      </c>
    </row>
    <row r="187" spans="2:9" ht="21.6" x14ac:dyDescent="0.3">
      <c r="B187" s="5" t="s">
        <v>201</v>
      </c>
      <c r="C187" s="5" t="s">
        <v>202</v>
      </c>
      <c r="D187" s="6">
        <v>5810</v>
      </c>
      <c r="E187" s="6">
        <v>5810</v>
      </c>
      <c r="F187" s="6">
        <f t="shared" si="11"/>
        <v>5814</v>
      </c>
      <c r="G187" s="6">
        <v>0</v>
      </c>
      <c r="H187" s="6">
        <v>5814</v>
      </c>
      <c r="I187" s="6">
        <v>5814</v>
      </c>
    </row>
    <row r="188" spans="2:9" x14ac:dyDescent="0.3">
      <c r="B188" s="5" t="s">
        <v>204</v>
      </c>
      <c r="C188" s="5" t="s">
        <v>205</v>
      </c>
      <c r="D188" s="6">
        <f>D189</f>
        <v>73990440</v>
      </c>
      <c r="E188" s="6">
        <f>E189</f>
        <v>38541200</v>
      </c>
      <c r="F188" s="6">
        <f t="shared" si="11"/>
        <v>5948529</v>
      </c>
      <c r="G188" s="6">
        <f>G189</f>
        <v>41209</v>
      </c>
      <c r="H188" s="6">
        <f>H189</f>
        <v>5907320</v>
      </c>
      <c r="I188" s="6">
        <f>I189</f>
        <v>5931999</v>
      </c>
    </row>
    <row r="189" spans="2:9" ht="21.6" x14ac:dyDescent="0.3">
      <c r="B189" s="5" t="s">
        <v>207</v>
      </c>
      <c r="C189" s="5" t="s">
        <v>208</v>
      </c>
      <c r="D189" s="6">
        <f>D190+D202</f>
        <v>73990440</v>
      </c>
      <c r="E189" s="6">
        <f>E190+E202</f>
        <v>38541200</v>
      </c>
      <c r="F189" s="6">
        <f t="shared" si="11"/>
        <v>5948529</v>
      </c>
      <c r="G189" s="6">
        <f>G190+G202</f>
        <v>41209</v>
      </c>
      <c r="H189" s="6">
        <f>H190+H202</f>
        <v>5907320</v>
      </c>
      <c r="I189" s="6">
        <f>I190+I202</f>
        <v>5931999</v>
      </c>
    </row>
    <row r="190" spans="2:9" ht="82.8" x14ac:dyDescent="0.3">
      <c r="B190" s="5" t="s">
        <v>210</v>
      </c>
      <c r="C190" s="5" t="s">
        <v>211</v>
      </c>
      <c r="D190" s="6">
        <f>+D191+D192+D193+D194+D197+D200</f>
        <v>68990480</v>
      </c>
      <c r="E190" s="6">
        <f>+E191+E192+E193+E194+E197+E200</f>
        <v>36041200</v>
      </c>
      <c r="F190" s="6">
        <f t="shared" si="11"/>
        <v>5948529</v>
      </c>
      <c r="G190" s="6">
        <f>+G191+G192+G193+G194+G197+G200</f>
        <v>41209</v>
      </c>
      <c r="H190" s="6">
        <f>+H191+H192+H193+H194+H197+H200</f>
        <v>5907320</v>
      </c>
      <c r="I190" s="6">
        <f>+I191+I192+I193+I194+I197+I200</f>
        <v>5931999</v>
      </c>
    </row>
    <row r="191" spans="2:9" x14ac:dyDescent="0.3">
      <c r="B191" s="5" t="s">
        <v>216</v>
      </c>
      <c r="C191" s="5" t="s">
        <v>217</v>
      </c>
      <c r="D191" s="6">
        <v>8681000</v>
      </c>
      <c r="E191" s="6">
        <v>5681000</v>
      </c>
      <c r="F191" s="6">
        <f t="shared" si="11"/>
        <v>2749583</v>
      </c>
      <c r="G191" s="6">
        <v>0</v>
      </c>
      <c r="H191" s="6">
        <v>2749583</v>
      </c>
      <c r="I191" s="6">
        <v>2749583</v>
      </c>
    </row>
    <row r="192" spans="2:9" ht="42" x14ac:dyDescent="0.3">
      <c r="B192" s="5" t="s">
        <v>222</v>
      </c>
      <c r="C192" s="5" t="s">
        <v>223</v>
      </c>
      <c r="D192" s="6">
        <v>0</v>
      </c>
      <c r="E192" s="6">
        <v>0</v>
      </c>
      <c r="F192" s="6">
        <f t="shared" si="11"/>
        <v>41209</v>
      </c>
      <c r="G192" s="6">
        <v>41209</v>
      </c>
      <c r="H192" s="6">
        <v>0</v>
      </c>
      <c r="I192" s="6">
        <v>24679</v>
      </c>
    </row>
    <row r="193" spans="1:20" ht="21.6" x14ac:dyDescent="0.3">
      <c r="B193" s="5" t="s">
        <v>228</v>
      </c>
      <c r="C193" s="5" t="s">
        <v>229</v>
      </c>
      <c r="D193" s="6">
        <v>9000000</v>
      </c>
      <c r="E193" s="6">
        <v>4500000</v>
      </c>
      <c r="F193" s="6">
        <f t="shared" si="11"/>
        <v>0</v>
      </c>
      <c r="G193" s="6">
        <v>0</v>
      </c>
      <c r="H193" s="6">
        <v>0</v>
      </c>
      <c r="I193" s="6">
        <v>0</v>
      </c>
    </row>
    <row r="194" spans="1:20" ht="31.8" x14ac:dyDescent="0.3">
      <c r="B194" s="5" t="s">
        <v>231</v>
      </c>
      <c r="C194" s="5" t="s">
        <v>232</v>
      </c>
      <c r="D194" s="6">
        <f>D195+D196</f>
        <v>40728590</v>
      </c>
      <c r="E194" s="6">
        <f>E195+E196</f>
        <v>18077470</v>
      </c>
      <c r="F194" s="6">
        <f t="shared" si="11"/>
        <v>2862654</v>
      </c>
      <c r="G194" s="6">
        <f>G195+G196</f>
        <v>0</v>
      </c>
      <c r="H194" s="6">
        <f>H195+H196</f>
        <v>2862654</v>
      </c>
      <c r="I194" s="6">
        <f>I195+I196</f>
        <v>2862654</v>
      </c>
    </row>
    <row r="195" spans="1:20" x14ac:dyDescent="0.3">
      <c r="B195" s="5" t="s">
        <v>234</v>
      </c>
      <c r="C195" s="5" t="s">
        <v>235</v>
      </c>
      <c r="D195" s="6">
        <v>34277000</v>
      </c>
      <c r="E195" s="6">
        <v>15191140</v>
      </c>
      <c r="F195" s="6">
        <f t="shared" si="11"/>
        <v>2418609</v>
      </c>
      <c r="G195" s="6">
        <v>0</v>
      </c>
      <c r="H195" s="6">
        <v>2418609</v>
      </c>
      <c r="I195" s="6">
        <v>2418609</v>
      </c>
    </row>
    <row r="196" spans="1:20" x14ac:dyDescent="0.3">
      <c r="B196" s="5" t="s">
        <v>237</v>
      </c>
      <c r="C196" s="5" t="s">
        <v>238</v>
      </c>
      <c r="D196" s="6">
        <v>6451590</v>
      </c>
      <c r="E196" s="6">
        <v>2886330</v>
      </c>
      <c r="F196" s="6">
        <f t="shared" si="11"/>
        <v>444045</v>
      </c>
      <c r="G196" s="6">
        <v>0</v>
      </c>
      <c r="H196" s="6">
        <v>444045</v>
      </c>
      <c r="I196" s="6">
        <v>444045</v>
      </c>
    </row>
    <row r="197" spans="1:20" ht="21.6" x14ac:dyDescent="0.3">
      <c r="B197" s="5" t="s">
        <v>240</v>
      </c>
      <c r="C197" s="5" t="s">
        <v>241</v>
      </c>
      <c r="D197" s="6">
        <f>D198+D199</f>
        <v>9250140</v>
      </c>
      <c r="E197" s="6">
        <f>E198+E199</f>
        <v>6751980</v>
      </c>
      <c r="F197" s="6">
        <f t="shared" si="11"/>
        <v>295083</v>
      </c>
      <c r="G197" s="6">
        <f>G198+G199</f>
        <v>0</v>
      </c>
      <c r="H197" s="6">
        <f>H198+H199</f>
        <v>295083</v>
      </c>
      <c r="I197" s="6">
        <f>I198+I199</f>
        <v>295083</v>
      </c>
    </row>
    <row r="198" spans="1:20" x14ac:dyDescent="0.3">
      <c r="B198" s="5" t="s">
        <v>243</v>
      </c>
      <c r="C198" s="5" t="s">
        <v>244</v>
      </c>
      <c r="D198" s="6">
        <v>7773220</v>
      </c>
      <c r="E198" s="6">
        <v>5673920</v>
      </c>
      <c r="F198" s="6">
        <f t="shared" si="11"/>
        <v>250292</v>
      </c>
      <c r="G198" s="6">
        <v>0</v>
      </c>
      <c r="H198" s="6">
        <v>250292</v>
      </c>
      <c r="I198" s="6">
        <v>250292</v>
      </c>
    </row>
    <row r="199" spans="1:20" x14ac:dyDescent="0.3">
      <c r="B199" s="5" t="s">
        <v>237</v>
      </c>
      <c r="C199" s="5" t="s">
        <v>246</v>
      </c>
      <c r="D199" s="6">
        <v>1476920</v>
      </c>
      <c r="E199" s="6">
        <v>1078060</v>
      </c>
      <c r="F199" s="6">
        <f t="shared" si="11"/>
        <v>44791</v>
      </c>
      <c r="G199" s="6">
        <v>0</v>
      </c>
      <c r="H199" s="6">
        <v>44791</v>
      </c>
      <c r="I199" s="6">
        <v>44791</v>
      </c>
    </row>
    <row r="200" spans="1:20" ht="42" x14ac:dyDescent="0.3">
      <c r="B200" s="5" t="s">
        <v>248</v>
      </c>
      <c r="C200" s="5" t="s">
        <v>249</v>
      </c>
      <c r="D200" s="6">
        <f>+D201</f>
        <v>1330750</v>
      </c>
      <c r="E200" s="6">
        <f>+E201</f>
        <v>1030750</v>
      </c>
      <c r="F200" s="6">
        <f t="shared" si="11"/>
        <v>0</v>
      </c>
      <c r="G200" s="6">
        <f>+G201</f>
        <v>0</v>
      </c>
      <c r="H200" s="6">
        <f>+H201</f>
        <v>0</v>
      </c>
      <c r="I200" s="6">
        <f>+I201</f>
        <v>0</v>
      </c>
    </row>
    <row r="201" spans="1:20" ht="42" x14ac:dyDescent="0.3">
      <c r="B201" s="5" t="s">
        <v>251</v>
      </c>
      <c r="C201" s="5" t="s">
        <v>252</v>
      </c>
      <c r="D201" s="6">
        <v>1330750</v>
      </c>
      <c r="E201" s="6">
        <v>1030750</v>
      </c>
      <c r="F201" s="6">
        <f t="shared" si="11"/>
        <v>0</v>
      </c>
      <c r="G201" s="6">
        <v>0</v>
      </c>
      <c r="H201" s="6">
        <v>0</v>
      </c>
      <c r="I201" s="6">
        <v>0</v>
      </c>
    </row>
    <row r="202" spans="1:20" ht="31.8" x14ac:dyDescent="0.3">
      <c r="B202" s="5" t="s">
        <v>254</v>
      </c>
      <c r="C202" s="5" t="s">
        <v>255</v>
      </c>
      <c r="D202" s="6">
        <f>+D203</f>
        <v>4999960</v>
      </c>
      <c r="E202" s="6">
        <f>+E203</f>
        <v>2500000</v>
      </c>
      <c r="F202" s="6">
        <f t="shared" si="11"/>
        <v>0</v>
      </c>
      <c r="G202" s="6">
        <f>+G203</f>
        <v>0</v>
      </c>
      <c r="H202" s="6">
        <f>+H203</f>
        <v>0</v>
      </c>
      <c r="I202" s="6">
        <f>+I203</f>
        <v>0</v>
      </c>
    </row>
    <row r="203" spans="1:20" ht="31.8" x14ac:dyDescent="0.3">
      <c r="B203" s="5" t="s">
        <v>260</v>
      </c>
      <c r="C203" s="5" t="s">
        <v>261</v>
      </c>
      <c r="D203" s="6">
        <v>4999960</v>
      </c>
      <c r="E203" s="6">
        <v>2500000</v>
      </c>
      <c r="F203" s="6">
        <f t="shared" si="11"/>
        <v>0</v>
      </c>
      <c r="G203" s="6">
        <v>0</v>
      </c>
      <c r="H203" s="6">
        <v>0</v>
      </c>
      <c r="I203" s="6">
        <v>0</v>
      </c>
    </row>
    <row r="204" spans="1:20" ht="31.8" x14ac:dyDescent="0.3">
      <c r="B204" s="5" t="s">
        <v>263</v>
      </c>
      <c r="C204" s="5" t="s">
        <v>264</v>
      </c>
      <c r="D204" s="6">
        <f>+D205</f>
        <v>8686550</v>
      </c>
      <c r="E204" s="6">
        <f>+E205</f>
        <v>6186550</v>
      </c>
      <c r="F204" s="6">
        <f t="shared" si="11"/>
        <v>0</v>
      </c>
      <c r="G204" s="6">
        <f>+G205</f>
        <v>0</v>
      </c>
      <c r="H204" s="6">
        <f>+H205</f>
        <v>0</v>
      </c>
      <c r="I204" s="6">
        <f>+I205</f>
        <v>0</v>
      </c>
    </row>
    <row r="205" spans="1:20" ht="21.6" x14ac:dyDescent="0.3">
      <c r="B205" s="5" t="s">
        <v>266</v>
      </c>
      <c r="C205" s="5" t="s">
        <v>267</v>
      </c>
      <c r="D205" s="6">
        <f>D206</f>
        <v>8686550</v>
      </c>
      <c r="E205" s="6">
        <f>E206</f>
        <v>6186550</v>
      </c>
      <c r="F205" s="6">
        <f t="shared" si="11"/>
        <v>0</v>
      </c>
      <c r="G205" s="6">
        <f>G206</f>
        <v>0</v>
      </c>
      <c r="H205" s="6">
        <f>H206</f>
        <v>0</v>
      </c>
      <c r="I205" s="6">
        <f>I206</f>
        <v>0</v>
      </c>
    </row>
    <row r="206" spans="1:20" x14ac:dyDescent="0.3">
      <c r="B206" s="5" t="s">
        <v>269</v>
      </c>
      <c r="C206" s="5" t="s">
        <v>270</v>
      </c>
      <c r="D206" s="6">
        <v>8686550</v>
      </c>
      <c r="E206" s="6">
        <v>6186550</v>
      </c>
      <c r="F206" s="6">
        <f t="shared" si="11"/>
        <v>0</v>
      </c>
      <c r="G206" s="6">
        <v>0</v>
      </c>
      <c r="H206" s="6">
        <v>0</v>
      </c>
      <c r="I206" s="6">
        <v>0</v>
      </c>
    </row>
    <row r="207" spans="1:20" ht="31.8" x14ac:dyDescent="0.3">
      <c r="A207" s="7"/>
      <c r="B207" s="5" t="s">
        <v>272</v>
      </c>
      <c r="C207" s="5" t="s">
        <v>273</v>
      </c>
      <c r="D207" s="6">
        <f>D208+D212</f>
        <v>238430</v>
      </c>
      <c r="E207" s="6">
        <f>E208+E212</f>
        <v>238430</v>
      </c>
      <c r="F207" s="6">
        <f t="shared" si="11"/>
        <v>497828</v>
      </c>
      <c r="G207" s="6">
        <f>G208+G212</f>
        <v>259384</v>
      </c>
      <c r="H207" s="6">
        <f>H208+H212</f>
        <v>238444</v>
      </c>
      <c r="I207" s="6">
        <f>I208+I212</f>
        <v>-1233957</v>
      </c>
      <c r="J207" s="7"/>
      <c r="K207" s="7"/>
      <c r="L207" s="7"/>
      <c r="Q207" s="7"/>
      <c r="R207" s="7"/>
      <c r="S207" s="7"/>
      <c r="T207" s="7"/>
    </row>
    <row r="208" spans="1:20" x14ac:dyDescent="0.3">
      <c r="B208" s="5" t="s">
        <v>275</v>
      </c>
      <c r="C208" s="5" t="s">
        <v>276</v>
      </c>
      <c r="D208" s="6">
        <f>D209+D210+D211</f>
        <v>191020</v>
      </c>
      <c r="E208" s="6">
        <f>E209+E210+E211</f>
        <v>191020</v>
      </c>
      <c r="F208" s="6">
        <f t="shared" si="11"/>
        <v>382048</v>
      </c>
      <c r="G208" s="6">
        <f>G209+G210+G211</f>
        <v>191024</v>
      </c>
      <c r="H208" s="6">
        <f>H209+H210+H211</f>
        <v>191024</v>
      </c>
      <c r="I208" s="6">
        <f>I209+I210+I211</f>
        <v>-1208799</v>
      </c>
    </row>
    <row r="209" spans="2:9" ht="21.6" x14ac:dyDescent="0.3">
      <c r="B209" s="5" t="s">
        <v>278</v>
      </c>
      <c r="C209" s="5" t="s">
        <v>279</v>
      </c>
      <c r="D209" s="6">
        <v>0</v>
      </c>
      <c r="E209" s="6">
        <v>0</v>
      </c>
      <c r="F209" s="6">
        <f t="shared" si="11"/>
        <v>191024</v>
      </c>
      <c r="G209" s="6">
        <v>191024</v>
      </c>
      <c r="H209" s="6">
        <v>0</v>
      </c>
      <c r="I209" s="6">
        <v>0</v>
      </c>
    </row>
    <row r="210" spans="2:9" ht="21.6" x14ac:dyDescent="0.3">
      <c r="B210" s="5" t="s">
        <v>281</v>
      </c>
      <c r="C210" s="5" t="s">
        <v>282</v>
      </c>
      <c r="D210" s="6">
        <v>191020</v>
      </c>
      <c r="E210" s="6">
        <v>191020</v>
      </c>
      <c r="F210" s="6">
        <f t="shared" si="11"/>
        <v>191024</v>
      </c>
      <c r="G210" s="6">
        <v>0</v>
      </c>
      <c r="H210" s="6">
        <v>191024</v>
      </c>
      <c r="I210" s="6">
        <v>191024</v>
      </c>
    </row>
    <row r="211" spans="2:9" x14ac:dyDescent="0.3">
      <c r="B211" s="5" t="s">
        <v>284</v>
      </c>
      <c r="C211" s="5" t="s">
        <v>285</v>
      </c>
      <c r="D211" s="6">
        <v>0</v>
      </c>
      <c r="E211" s="6">
        <v>0</v>
      </c>
      <c r="F211" s="6">
        <f t="shared" si="11"/>
        <v>0</v>
      </c>
      <c r="G211" s="6">
        <v>0</v>
      </c>
      <c r="H211" s="6">
        <v>0</v>
      </c>
      <c r="I211" s="6">
        <v>-1399823</v>
      </c>
    </row>
    <row r="212" spans="2:9" x14ac:dyDescent="0.3">
      <c r="B212" s="5" t="s">
        <v>287</v>
      </c>
      <c r="C212" s="5" t="s">
        <v>288</v>
      </c>
      <c r="D212" s="6">
        <f>D213+D214</f>
        <v>47410</v>
      </c>
      <c r="E212" s="6">
        <f>E213+E214</f>
        <v>47410</v>
      </c>
      <c r="F212" s="6">
        <f t="shared" si="11"/>
        <v>115780</v>
      </c>
      <c r="G212" s="6">
        <f>G213+G214</f>
        <v>68360</v>
      </c>
      <c r="H212" s="6">
        <f>H213+H214</f>
        <v>47420</v>
      </c>
      <c r="I212" s="6">
        <f>I213+I214</f>
        <v>-25158</v>
      </c>
    </row>
    <row r="213" spans="2:9" ht="21.6" x14ac:dyDescent="0.3">
      <c r="B213" s="5" t="s">
        <v>278</v>
      </c>
      <c r="C213" s="5" t="s">
        <v>290</v>
      </c>
      <c r="D213" s="6">
        <v>0</v>
      </c>
      <c r="E213" s="6">
        <v>0</v>
      </c>
      <c r="F213" s="6">
        <f t="shared" si="11"/>
        <v>68360</v>
      </c>
      <c r="G213" s="6">
        <v>68360</v>
      </c>
      <c r="H213" s="6">
        <v>0</v>
      </c>
      <c r="I213" s="6">
        <v>-72578</v>
      </c>
    </row>
    <row r="214" spans="2:9" ht="21.6" x14ac:dyDescent="0.3">
      <c r="B214" s="5" t="s">
        <v>281</v>
      </c>
      <c r="C214" s="5" t="s">
        <v>292</v>
      </c>
      <c r="D214" s="6">
        <v>47410</v>
      </c>
      <c r="E214" s="6">
        <v>47410</v>
      </c>
      <c r="F214" s="6">
        <f t="shared" si="11"/>
        <v>47420</v>
      </c>
      <c r="G214" s="6">
        <v>0</v>
      </c>
      <c r="H214" s="6">
        <v>47420</v>
      </c>
      <c r="I214" s="6">
        <v>47420</v>
      </c>
    </row>
    <row r="216" spans="2:9" x14ac:dyDescent="0.3">
      <c r="B216" s="8" t="s">
        <v>346</v>
      </c>
      <c r="C216" s="9"/>
      <c r="D216" s="9" t="s">
        <v>347</v>
      </c>
    </row>
    <row r="217" spans="2:9" x14ac:dyDescent="0.3">
      <c r="B217" s="8" t="s">
        <v>348</v>
      </c>
      <c r="C217" s="9"/>
      <c r="D217" s="9" t="s">
        <v>349</v>
      </c>
    </row>
    <row r="218" spans="2:9" x14ac:dyDescent="0.3">
      <c r="B218" s="9"/>
      <c r="C218" s="9"/>
      <c r="D218" s="9"/>
    </row>
    <row r="219" spans="2:9" x14ac:dyDescent="0.3">
      <c r="B219" s="9"/>
      <c r="C219" s="9"/>
      <c r="D219" s="9"/>
    </row>
    <row r="220" spans="2:9" x14ac:dyDescent="0.3">
      <c r="B220" s="9"/>
      <c r="C220" s="9"/>
      <c r="D220" s="9"/>
    </row>
    <row r="221" spans="2:9" x14ac:dyDescent="0.3">
      <c r="B221" s="9"/>
      <c r="C221" s="9" t="s">
        <v>350</v>
      </c>
      <c r="D221" s="9"/>
    </row>
    <row r="222" spans="2:9" x14ac:dyDescent="0.3">
      <c r="B222" s="9"/>
      <c r="C222" s="9"/>
      <c r="D222" s="9"/>
    </row>
    <row r="223" spans="2:9" x14ac:dyDescent="0.3">
      <c r="B223" s="9"/>
      <c r="C223" s="9"/>
      <c r="D223" s="9"/>
    </row>
    <row r="224" spans="2:9" x14ac:dyDescent="0.3">
      <c r="B224" s="9" t="s">
        <v>351</v>
      </c>
      <c r="C224" s="9"/>
      <c r="D224" s="9" t="s">
        <v>352</v>
      </c>
    </row>
    <row r="225" spans="2:4" x14ac:dyDescent="0.3">
      <c r="B225" s="9"/>
      <c r="C225" s="9"/>
      <c r="D225" s="9" t="s">
        <v>353</v>
      </c>
    </row>
  </sheetData>
  <mergeCells count="19">
    <mergeCell ref="A1:K1"/>
    <mergeCell ref="A2:K2"/>
    <mergeCell ref="A3:K3"/>
    <mergeCell ref="A4:K4"/>
    <mergeCell ref="A5:K5"/>
    <mergeCell ref="I7:I10"/>
    <mergeCell ref="J7:J10"/>
    <mergeCell ref="K7:K10"/>
    <mergeCell ref="B106:J106"/>
    <mergeCell ref="B174:I174"/>
    <mergeCell ref="A11:B11"/>
    <mergeCell ref="C7:C10"/>
    <mergeCell ref="D7:D10"/>
    <mergeCell ref="E7:E10"/>
    <mergeCell ref="F7:H7"/>
    <mergeCell ref="F8:F10"/>
    <mergeCell ref="G8:G10"/>
    <mergeCell ref="H8:H10"/>
    <mergeCell ref="A7:B10"/>
  </mergeCells>
  <pageMargins left="0.7" right="0.7" top="0.75" bottom="0.75" header="0.3" footer="0.3"/>
  <pageSetup paperSize="9" scale="9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952EB-C647-4B3E-868F-2D106902F361}">
  <dimension ref="A1:T151"/>
  <sheetViews>
    <sheetView topLeftCell="B4" workbookViewId="0">
      <selection activeCell="B74" sqref="B12:I74"/>
    </sheetView>
  </sheetViews>
  <sheetFormatPr defaultRowHeight="14.4" x14ac:dyDescent="0.3"/>
  <cols>
    <col min="1" max="1" width="2.88671875" hidden="1" customWidth="1"/>
    <col min="2" max="2" width="41.88671875" customWidth="1"/>
    <col min="3" max="3" width="11.77734375" customWidth="1"/>
    <col min="4" max="5" width="14.44140625" customWidth="1"/>
    <col min="6" max="8" width="14.44140625" hidden="1" customWidth="1"/>
    <col min="9" max="9" width="14.44140625" customWidth="1"/>
    <col min="10" max="11" width="14.44140625" hidden="1" customWidth="1"/>
  </cols>
  <sheetData>
    <row r="1" spans="1:11" x14ac:dyDescent="0.3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x14ac:dyDescent="0.3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x14ac:dyDescent="0.3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ht="70.05" customHeight="1" x14ac:dyDescent="0.3">
      <c r="A4" s="15" t="s">
        <v>298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5" spans="1:11" x14ac:dyDescent="0.3">
      <c r="A5" s="13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1:11" ht="15" thickBot="1" x14ac:dyDescent="0.35"/>
    <row r="7" spans="1:11" s="2" customFormat="1" ht="15" thickBot="1" x14ac:dyDescent="0.35">
      <c r="A7" s="10" t="s">
        <v>5</v>
      </c>
      <c r="B7" s="10"/>
      <c r="C7" s="10" t="s">
        <v>7</v>
      </c>
      <c r="D7" s="10" t="s">
        <v>9</v>
      </c>
      <c r="E7" s="10" t="s">
        <v>10</v>
      </c>
      <c r="F7" s="10" t="s">
        <v>11</v>
      </c>
      <c r="G7" s="10"/>
      <c r="H7" s="10"/>
      <c r="I7" s="10" t="s">
        <v>16</v>
      </c>
      <c r="J7" s="10" t="s">
        <v>17</v>
      </c>
      <c r="K7" s="10" t="s">
        <v>18</v>
      </c>
    </row>
    <row r="8" spans="1:11" s="2" customFormat="1" ht="15" thickBot="1" x14ac:dyDescent="0.35">
      <c r="A8" s="10"/>
      <c r="B8" s="10"/>
      <c r="C8" s="10"/>
      <c r="D8" s="10"/>
      <c r="E8" s="10"/>
      <c r="F8" s="10" t="s">
        <v>12</v>
      </c>
      <c r="G8" s="10" t="s">
        <v>14</v>
      </c>
      <c r="H8" s="10" t="s">
        <v>15</v>
      </c>
      <c r="I8" s="10"/>
      <c r="J8" s="10"/>
      <c r="K8" s="10"/>
    </row>
    <row r="9" spans="1:11" s="2" customFormat="1" ht="15" thickBot="1" x14ac:dyDescent="0.3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1" s="2" customFormat="1" ht="15" thickBot="1" x14ac:dyDescent="0.3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s="2" customFormat="1" ht="15" thickBot="1" x14ac:dyDescent="0.35">
      <c r="A11" s="10" t="s">
        <v>6</v>
      </c>
      <c r="B11" s="10"/>
      <c r="C11" s="1" t="s">
        <v>8</v>
      </c>
      <c r="D11" s="1">
        <v>1</v>
      </c>
      <c r="E11" s="1">
        <v>2</v>
      </c>
      <c r="F11" s="1" t="s">
        <v>13</v>
      </c>
      <c r="G11" s="1">
        <v>4</v>
      </c>
      <c r="H11" s="1">
        <v>5</v>
      </c>
      <c r="I11" s="1">
        <v>6</v>
      </c>
      <c r="J11" s="1">
        <v>7</v>
      </c>
      <c r="K11" s="1" t="s">
        <v>19</v>
      </c>
    </row>
    <row r="12" spans="1:11" s="2" customFormat="1" x14ac:dyDescent="0.3">
      <c r="A12" s="5" t="s">
        <v>20</v>
      </c>
      <c r="B12" s="5" t="s">
        <v>299</v>
      </c>
      <c r="C12" s="5" t="s">
        <v>22</v>
      </c>
      <c r="D12" s="6">
        <f>D13+D67</f>
        <v>45858090</v>
      </c>
      <c r="E12" s="6">
        <f>E13+E67</f>
        <v>28000300</v>
      </c>
      <c r="F12" s="6">
        <f t="shared" ref="F12:F43" si="0">G12+H12</f>
        <v>38357881</v>
      </c>
      <c r="G12" s="6">
        <f>G13+G67</f>
        <v>8929412</v>
      </c>
      <c r="H12" s="6">
        <f>H13+H67</f>
        <v>29428469</v>
      </c>
      <c r="I12" s="6">
        <f>I13+I67</f>
        <v>25816388</v>
      </c>
      <c r="J12" s="6">
        <f>J13+J67</f>
        <v>1416563</v>
      </c>
      <c r="K12" s="6">
        <f t="shared" ref="K12:K43" si="1">F12-I12-J12</f>
        <v>11124930</v>
      </c>
    </row>
    <row r="13" spans="1:11" s="2" customFormat="1" x14ac:dyDescent="0.3">
      <c r="A13" s="5" t="s">
        <v>23</v>
      </c>
      <c r="B13" s="5" t="s">
        <v>27</v>
      </c>
      <c r="C13" s="5" t="s">
        <v>28</v>
      </c>
      <c r="D13" s="6">
        <f>D14+D49</f>
        <v>44028090</v>
      </c>
      <c r="E13" s="6">
        <f>E14+E49</f>
        <v>26810300</v>
      </c>
      <c r="F13" s="6">
        <f t="shared" si="0"/>
        <v>37288749</v>
      </c>
      <c r="G13" s="6">
        <f>G14+G49</f>
        <v>8929412</v>
      </c>
      <c r="H13" s="6">
        <f>H14+H49</f>
        <v>28359337</v>
      </c>
      <c r="I13" s="6">
        <f>I14+I49</f>
        <v>24747256</v>
      </c>
      <c r="J13" s="6">
        <f>J14+J49</f>
        <v>1416563</v>
      </c>
      <c r="K13" s="6">
        <f t="shared" si="1"/>
        <v>11124930</v>
      </c>
    </row>
    <row r="14" spans="1:11" s="2" customFormat="1" x14ac:dyDescent="0.3">
      <c r="A14" s="5" t="s">
        <v>26</v>
      </c>
      <c r="B14" s="5" t="s">
        <v>30</v>
      </c>
      <c r="C14" s="5" t="s">
        <v>31</v>
      </c>
      <c r="D14" s="6">
        <f>D15+D23+D34+D46</f>
        <v>41665000</v>
      </c>
      <c r="E14" s="6">
        <f>E15+E23+E34+E46</f>
        <v>25139240</v>
      </c>
      <c r="F14" s="6">
        <f t="shared" si="0"/>
        <v>28702985</v>
      </c>
      <c r="G14" s="6">
        <f>G15+G23+G34+G46</f>
        <v>3472783</v>
      </c>
      <c r="H14" s="6">
        <f>H15+H23+H34+H46</f>
        <v>25230202</v>
      </c>
      <c r="I14" s="6">
        <f>I15+I23+I34+I46</f>
        <v>23517255</v>
      </c>
      <c r="J14" s="6">
        <f>J15+J23+J34+J46</f>
        <v>231561</v>
      </c>
      <c r="K14" s="6">
        <f t="shared" si="1"/>
        <v>4954169</v>
      </c>
    </row>
    <row r="15" spans="1:11" s="2" customFormat="1" ht="21.6" x14ac:dyDescent="0.3">
      <c r="A15" s="5" t="s">
        <v>29</v>
      </c>
      <c r="B15" s="5" t="s">
        <v>33</v>
      </c>
      <c r="C15" s="5" t="s">
        <v>34</v>
      </c>
      <c r="D15" s="6">
        <f>+D16</f>
        <v>16450000</v>
      </c>
      <c r="E15" s="6">
        <f>+E16</f>
        <v>10402000</v>
      </c>
      <c r="F15" s="6">
        <f t="shared" si="0"/>
        <v>8688676</v>
      </c>
      <c r="G15" s="6">
        <f>+G16</f>
        <v>0</v>
      </c>
      <c r="H15" s="6">
        <f>+H16</f>
        <v>8688676</v>
      </c>
      <c r="I15" s="6">
        <f>+I16</f>
        <v>8688676</v>
      </c>
      <c r="J15" s="6">
        <f>+J16</f>
        <v>0</v>
      </c>
      <c r="K15" s="6">
        <f t="shared" si="1"/>
        <v>0</v>
      </c>
    </row>
    <row r="16" spans="1:11" s="2" customFormat="1" ht="21.6" x14ac:dyDescent="0.3">
      <c r="A16" s="5" t="s">
        <v>300</v>
      </c>
      <c r="B16" s="5" t="s">
        <v>36</v>
      </c>
      <c r="C16" s="5" t="s">
        <v>37</v>
      </c>
      <c r="D16" s="6">
        <f>D17+D19</f>
        <v>16450000</v>
      </c>
      <c r="E16" s="6">
        <f>E17+E19</f>
        <v>10402000</v>
      </c>
      <c r="F16" s="6">
        <f t="shared" si="0"/>
        <v>8688676</v>
      </c>
      <c r="G16" s="6">
        <f>G17+G19</f>
        <v>0</v>
      </c>
      <c r="H16" s="6">
        <f>H17+H19</f>
        <v>8688676</v>
      </c>
      <c r="I16" s="6">
        <f>I17+I19</f>
        <v>8688676</v>
      </c>
      <c r="J16" s="6">
        <f>J17+J19</f>
        <v>0</v>
      </c>
      <c r="K16" s="6">
        <f t="shared" si="1"/>
        <v>0</v>
      </c>
    </row>
    <row r="17" spans="1:11" s="2" customFormat="1" x14ac:dyDescent="0.3">
      <c r="A17" s="5" t="s">
        <v>35</v>
      </c>
      <c r="B17" s="5" t="s">
        <v>39</v>
      </c>
      <c r="C17" s="5" t="s">
        <v>40</v>
      </c>
      <c r="D17" s="6">
        <f>+D18</f>
        <v>200000</v>
      </c>
      <c r="E17" s="6">
        <f>+E18</f>
        <v>113000</v>
      </c>
      <c r="F17" s="6">
        <f t="shared" si="0"/>
        <v>156151</v>
      </c>
      <c r="G17" s="6">
        <f>+G18</f>
        <v>0</v>
      </c>
      <c r="H17" s="6">
        <f>+H18</f>
        <v>156151</v>
      </c>
      <c r="I17" s="6">
        <f>+I18</f>
        <v>156151</v>
      </c>
      <c r="J17" s="6">
        <f>+J18</f>
        <v>0</v>
      </c>
      <c r="K17" s="6">
        <f t="shared" si="1"/>
        <v>0</v>
      </c>
    </row>
    <row r="18" spans="1:11" s="2" customFormat="1" ht="21.6" x14ac:dyDescent="0.3">
      <c r="A18" s="5" t="s">
        <v>301</v>
      </c>
      <c r="B18" s="5" t="s">
        <v>42</v>
      </c>
      <c r="C18" s="5" t="s">
        <v>43</v>
      </c>
      <c r="D18" s="6">
        <v>200000</v>
      </c>
      <c r="E18" s="6">
        <v>113000</v>
      </c>
      <c r="F18" s="6">
        <f t="shared" si="0"/>
        <v>156151</v>
      </c>
      <c r="G18" s="6">
        <v>0</v>
      </c>
      <c r="H18" s="6">
        <v>156151</v>
      </c>
      <c r="I18" s="6">
        <v>156151</v>
      </c>
      <c r="J18" s="6">
        <v>0</v>
      </c>
      <c r="K18" s="6">
        <f t="shared" si="1"/>
        <v>0</v>
      </c>
    </row>
    <row r="19" spans="1:11" s="2" customFormat="1" ht="21.6" x14ac:dyDescent="0.3">
      <c r="A19" s="5" t="s">
        <v>41</v>
      </c>
      <c r="B19" s="5" t="s">
        <v>45</v>
      </c>
      <c r="C19" s="5" t="s">
        <v>46</v>
      </c>
      <c r="D19" s="6">
        <f>D20+D21+D22</f>
        <v>16250000</v>
      </c>
      <c r="E19" s="6">
        <f>E20+E21+E22</f>
        <v>10289000</v>
      </c>
      <c r="F19" s="6">
        <f t="shared" si="0"/>
        <v>8532525</v>
      </c>
      <c r="G19" s="6">
        <f>G20+G21+G22</f>
        <v>0</v>
      </c>
      <c r="H19" s="6">
        <f>H20+H21+H22</f>
        <v>8532525</v>
      </c>
      <c r="I19" s="6">
        <f>I20+I21+I22</f>
        <v>8532525</v>
      </c>
      <c r="J19" s="6">
        <f>J20+J21+J22</f>
        <v>0</v>
      </c>
      <c r="K19" s="6">
        <f t="shared" si="1"/>
        <v>0</v>
      </c>
    </row>
    <row r="20" spans="1:11" s="2" customFormat="1" x14ac:dyDescent="0.3">
      <c r="A20" s="5" t="s">
        <v>44</v>
      </c>
      <c r="B20" s="5" t="s">
        <v>48</v>
      </c>
      <c r="C20" s="5" t="s">
        <v>49</v>
      </c>
      <c r="D20" s="6">
        <v>14239000</v>
      </c>
      <c r="E20" s="6">
        <v>9239000</v>
      </c>
      <c r="F20" s="6">
        <f t="shared" si="0"/>
        <v>7433660</v>
      </c>
      <c r="G20" s="6">
        <v>0</v>
      </c>
      <c r="H20" s="6">
        <v>7433660</v>
      </c>
      <c r="I20" s="6">
        <v>7433660</v>
      </c>
      <c r="J20" s="6">
        <v>0</v>
      </c>
      <c r="K20" s="6">
        <f t="shared" si="1"/>
        <v>0</v>
      </c>
    </row>
    <row r="21" spans="1:11" s="2" customFormat="1" ht="21.6" x14ac:dyDescent="0.3">
      <c r="A21" s="5" t="s">
        <v>47</v>
      </c>
      <c r="B21" s="5" t="s">
        <v>51</v>
      </c>
      <c r="C21" s="5" t="s">
        <v>52</v>
      </c>
      <c r="D21" s="6">
        <v>711000</v>
      </c>
      <c r="E21" s="6">
        <v>300000</v>
      </c>
      <c r="F21" s="6">
        <f t="shared" si="0"/>
        <v>404601</v>
      </c>
      <c r="G21" s="6">
        <v>0</v>
      </c>
      <c r="H21" s="6">
        <v>404601</v>
      </c>
      <c r="I21" s="6">
        <v>404601</v>
      </c>
      <c r="J21" s="6">
        <v>0</v>
      </c>
      <c r="K21" s="6">
        <f t="shared" si="1"/>
        <v>0</v>
      </c>
    </row>
    <row r="22" spans="1:11" s="2" customFormat="1" ht="21.6" x14ac:dyDescent="0.3">
      <c r="A22" s="5" t="s">
        <v>50</v>
      </c>
      <c r="B22" s="5" t="s">
        <v>54</v>
      </c>
      <c r="C22" s="5" t="s">
        <v>55</v>
      </c>
      <c r="D22" s="6">
        <v>1300000</v>
      </c>
      <c r="E22" s="6">
        <v>750000</v>
      </c>
      <c r="F22" s="6">
        <f t="shared" si="0"/>
        <v>694264</v>
      </c>
      <c r="G22" s="6">
        <v>0</v>
      </c>
      <c r="H22" s="6">
        <v>694264</v>
      </c>
      <c r="I22" s="6">
        <v>694264</v>
      </c>
      <c r="J22" s="6">
        <v>0</v>
      </c>
      <c r="K22" s="6">
        <f t="shared" si="1"/>
        <v>0</v>
      </c>
    </row>
    <row r="23" spans="1:11" s="2" customFormat="1" x14ac:dyDescent="0.3">
      <c r="A23" s="5" t="s">
        <v>302</v>
      </c>
      <c r="B23" s="5" t="s">
        <v>57</v>
      </c>
      <c r="C23" s="5" t="s">
        <v>58</v>
      </c>
      <c r="D23" s="6">
        <f>D24</f>
        <v>5730000</v>
      </c>
      <c r="E23" s="6">
        <f>E24</f>
        <v>3988240</v>
      </c>
      <c r="F23" s="6">
        <f t="shared" si="0"/>
        <v>8614346</v>
      </c>
      <c r="G23" s="6">
        <f>G24</f>
        <v>2720348</v>
      </c>
      <c r="H23" s="6">
        <f>H24</f>
        <v>5893998</v>
      </c>
      <c r="I23" s="6">
        <f>I24</f>
        <v>4795193</v>
      </c>
      <c r="J23" s="6">
        <f>J24</f>
        <v>136477</v>
      </c>
      <c r="K23" s="6">
        <f t="shared" si="1"/>
        <v>3682676</v>
      </c>
    </row>
    <row r="24" spans="1:11" s="2" customFormat="1" ht="21.6" x14ac:dyDescent="0.3">
      <c r="A24" s="5" t="s">
        <v>56</v>
      </c>
      <c r="B24" s="5" t="s">
        <v>60</v>
      </c>
      <c r="C24" s="5" t="s">
        <v>61</v>
      </c>
      <c r="D24" s="6">
        <f>D25+D28+D32+D33</f>
        <v>5730000</v>
      </c>
      <c r="E24" s="6">
        <f>E25+E28+E32+E33</f>
        <v>3988240</v>
      </c>
      <c r="F24" s="6">
        <f t="shared" si="0"/>
        <v>8614346</v>
      </c>
      <c r="G24" s="6">
        <f>G25+G28+G32+G33</f>
        <v>2720348</v>
      </c>
      <c r="H24" s="6">
        <f>H25+H28+H32+H33</f>
        <v>5893998</v>
      </c>
      <c r="I24" s="6">
        <f>I25+I28+I32+I33</f>
        <v>4795193</v>
      </c>
      <c r="J24" s="6">
        <f>J25+J28+J32+J33</f>
        <v>136477</v>
      </c>
      <c r="K24" s="6">
        <f t="shared" si="1"/>
        <v>3682676</v>
      </c>
    </row>
    <row r="25" spans="1:11" s="2" customFormat="1" ht="21.6" x14ac:dyDescent="0.3">
      <c r="A25" s="5" t="s">
        <v>59</v>
      </c>
      <c r="B25" s="5" t="s">
        <v>63</v>
      </c>
      <c r="C25" s="5" t="s">
        <v>64</v>
      </c>
      <c r="D25" s="6">
        <f>D26+D27</f>
        <v>3780000</v>
      </c>
      <c r="E25" s="6">
        <f>E26+E27</f>
        <v>2578240</v>
      </c>
      <c r="F25" s="6">
        <f t="shared" si="0"/>
        <v>6175386</v>
      </c>
      <c r="G25" s="6">
        <f>G26+G27</f>
        <v>2121069</v>
      </c>
      <c r="H25" s="6">
        <f>H26+H27</f>
        <v>4054317</v>
      </c>
      <c r="I25" s="6">
        <f>I26+I27</f>
        <v>3309239</v>
      </c>
      <c r="J25" s="6">
        <f>J26+J27</f>
        <v>66825</v>
      </c>
      <c r="K25" s="6">
        <f t="shared" si="1"/>
        <v>2799322</v>
      </c>
    </row>
    <row r="26" spans="1:11" s="2" customFormat="1" x14ac:dyDescent="0.3">
      <c r="A26" s="5" t="s">
        <v>62</v>
      </c>
      <c r="B26" s="5" t="s">
        <v>66</v>
      </c>
      <c r="C26" s="5" t="s">
        <v>67</v>
      </c>
      <c r="D26" s="6">
        <v>1680000</v>
      </c>
      <c r="E26" s="6">
        <v>1178240</v>
      </c>
      <c r="F26" s="6">
        <f t="shared" si="0"/>
        <v>2008507</v>
      </c>
      <c r="G26" s="6">
        <v>318444</v>
      </c>
      <c r="H26" s="6">
        <v>1690063</v>
      </c>
      <c r="I26" s="6">
        <v>1377937</v>
      </c>
      <c r="J26" s="6">
        <v>62640</v>
      </c>
      <c r="K26" s="6">
        <f t="shared" si="1"/>
        <v>567930</v>
      </c>
    </row>
    <row r="27" spans="1:11" s="2" customFormat="1" x14ac:dyDescent="0.3">
      <c r="A27" s="5" t="s">
        <v>65</v>
      </c>
      <c r="B27" s="5" t="s">
        <v>69</v>
      </c>
      <c r="C27" s="5" t="s">
        <v>70</v>
      </c>
      <c r="D27" s="6">
        <v>2100000</v>
      </c>
      <c r="E27" s="6">
        <v>1400000</v>
      </c>
      <c r="F27" s="6">
        <f t="shared" si="0"/>
        <v>4166879</v>
      </c>
      <c r="G27" s="6">
        <v>1802625</v>
      </c>
      <c r="H27" s="6">
        <v>2364254</v>
      </c>
      <c r="I27" s="6">
        <v>1931302</v>
      </c>
      <c r="J27" s="6">
        <v>4185</v>
      </c>
      <c r="K27" s="6">
        <f t="shared" si="1"/>
        <v>2231392</v>
      </c>
    </row>
    <row r="28" spans="1:11" s="2" customFormat="1" ht="21.6" x14ac:dyDescent="0.3">
      <c r="A28" s="5" t="s">
        <v>68</v>
      </c>
      <c r="B28" s="5" t="s">
        <v>72</v>
      </c>
      <c r="C28" s="5" t="s">
        <v>73</v>
      </c>
      <c r="D28" s="6">
        <f>D29+D30+D31</f>
        <v>1560000</v>
      </c>
      <c r="E28" s="6">
        <f>E29+E30+E31</f>
        <v>1125000</v>
      </c>
      <c r="F28" s="6">
        <f t="shared" si="0"/>
        <v>2018039</v>
      </c>
      <c r="G28" s="6">
        <f>G29+G30+G31</f>
        <v>494773</v>
      </c>
      <c r="H28" s="6">
        <f>H29+H30+H31</f>
        <v>1523266</v>
      </c>
      <c r="I28" s="6">
        <f>I29+I30+I31</f>
        <v>1221907</v>
      </c>
      <c r="J28" s="6">
        <f>J29+J30+J31</f>
        <v>57476</v>
      </c>
      <c r="K28" s="6">
        <f t="shared" si="1"/>
        <v>738656</v>
      </c>
    </row>
    <row r="29" spans="1:11" s="2" customFormat="1" x14ac:dyDescent="0.3">
      <c r="A29" s="5" t="s">
        <v>71</v>
      </c>
      <c r="B29" s="5" t="s">
        <v>75</v>
      </c>
      <c r="C29" s="5" t="s">
        <v>76</v>
      </c>
      <c r="D29" s="6">
        <v>1000000</v>
      </c>
      <c r="E29" s="6">
        <v>755000</v>
      </c>
      <c r="F29" s="6">
        <f t="shared" si="0"/>
        <v>1131160</v>
      </c>
      <c r="G29" s="6">
        <v>188343</v>
      </c>
      <c r="H29" s="6">
        <v>942817</v>
      </c>
      <c r="I29" s="6">
        <v>754621</v>
      </c>
      <c r="J29" s="6">
        <v>43450</v>
      </c>
      <c r="K29" s="6">
        <f t="shared" si="1"/>
        <v>333089</v>
      </c>
    </row>
    <row r="30" spans="1:11" s="2" customFormat="1" x14ac:dyDescent="0.3">
      <c r="A30" s="5" t="s">
        <v>74</v>
      </c>
      <c r="B30" s="5" t="s">
        <v>78</v>
      </c>
      <c r="C30" s="5" t="s">
        <v>79</v>
      </c>
      <c r="D30" s="6">
        <v>220000</v>
      </c>
      <c r="E30" s="6">
        <v>120000</v>
      </c>
      <c r="F30" s="6">
        <f t="shared" si="0"/>
        <v>472051</v>
      </c>
      <c r="G30" s="6">
        <v>214174</v>
      </c>
      <c r="H30" s="6">
        <v>257877</v>
      </c>
      <c r="I30" s="6">
        <v>204425</v>
      </c>
      <c r="J30" s="6">
        <v>6536</v>
      </c>
      <c r="K30" s="6">
        <f t="shared" si="1"/>
        <v>261090</v>
      </c>
    </row>
    <row r="31" spans="1:11" s="2" customFormat="1" x14ac:dyDescent="0.3">
      <c r="A31" s="5" t="s">
        <v>77</v>
      </c>
      <c r="B31" s="5" t="s">
        <v>81</v>
      </c>
      <c r="C31" s="5" t="s">
        <v>82</v>
      </c>
      <c r="D31" s="6">
        <v>340000</v>
      </c>
      <c r="E31" s="6">
        <v>250000</v>
      </c>
      <c r="F31" s="6">
        <f t="shared" si="0"/>
        <v>414828</v>
      </c>
      <c r="G31" s="6">
        <v>92256</v>
      </c>
      <c r="H31" s="6">
        <v>322572</v>
      </c>
      <c r="I31" s="6">
        <v>262861</v>
      </c>
      <c r="J31" s="6">
        <v>7490</v>
      </c>
      <c r="K31" s="6">
        <f t="shared" si="1"/>
        <v>144477</v>
      </c>
    </row>
    <row r="32" spans="1:11" s="2" customFormat="1" x14ac:dyDescent="0.3">
      <c r="A32" s="5" t="s">
        <v>80</v>
      </c>
      <c r="B32" s="5" t="s">
        <v>84</v>
      </c>
      <c r="C32" s="5" t="s">
        <v>85</v>
      </c>
      <c r="D32" s="6">
        <v>195000</v>
      </c>
      <c r="E32" s="6">
        <v>135000</v>
      </c>
      <c r="F32" s="6">
        <f t="shared" si="0"/>
        <v>182758</v>
      </c>
      <c r="G32" s="6">
        <v>55837</v>
      </c>
      <c r="H32" s="6">
        <v>126921</v>
      </c>
      <c r="I32" s="6">
        <v>122855</v>
      </c>
      <c r="J32" s="6">
        <v>5711</v>
      </c>
      <c r="K32" s="6">
        <f t="shared" si="1"/>
        <v>54192</v>
      </c>
    </row>
    <row r="33" spans="1:11" s="2" customFormat="1" x14ac:dyDescent="0.3">
      <c r="A33" s="5" t="s">
        <v>83</v>
      </c>
      <c r="B33" s="5" t="s">
        <v>87</v>
      </c>
      <c r="C33" s="5" t="s">
        <v>88</v>
      </c>
      <c r="D33" s="6">
        <v>195000</v>
      </c>
      <c r="E33" s="6">
        <v>150000</v>
      </c>
      <c r="F33" s="6">
        <f t="shared" si="0"/>
        <v>238163</v>
      </c>
      <c r="G33" s="6">
        <v>48669</v>
      </c>
      <c r="H33" s="6">
        <v>189494</v>
      </c>
      <c r="I33" s="6">
        <v>141192</v>
      </c>
      <c r="J33" s="6">
        <v>6465</v>
      </c>
      <c r="K33" s="6">
        <f t="shared" si="1"/>
        <v>90506</v>
      </c>
    </row>
    <row r="34" spans="1:11" s="2" customFormat="1" ht="21.6" x14ac:dyDescent="0.3">
      <c r="A34" s="5" t="s">
        <v>86</v>
      </c>
      <c r="B34" s="5" t="s">
        <v>90</v>
      </c>
      <c r="C34" s="5" t="s">
        <v>91</v>
      </c>
      <c r="D34" s="6">
        <f>D35+D38+D40</f>
        <v>19485000</v>
      </c>
      <c r="E34" s="6">
        <f>E35+E38+E40</f>
        <v>10749000</v>
      </c>
      <c r="F34" s="6">
        <f t="shared" si="0"/>
        <v>11399433</v>
      </c>
      <c r="G34" s="6">
        <f>G35+G38+G40</f>
        <v>751925</v>
      </c>
      <c r="H34" s="6">
        <f>H35+H38+H40</f>
        <v>10647508</v>
      </c>
      <c r="I34" s="6">
        <f>I35+I38+I40</f>
        <v>10033379</v>
      </c>
      <c r="J34" s="6">
        <f>J35+J38+J40</f>
        <v>95070</v>
      </c>
      <c r="K34" s="6">
        <f t="shared" si="1"/>
        <v>1270984</v>
      </c>
    </row>
    <row r="35" spans="1:11" s="2" customFormat="1" ht="21.6" x14ac:dyDescent="0.3">
      <c r="A35" s="5" t="s">
        <v>89</v>
      </c>
      <c r="B35" s="5" t="s">
        <v>93</v>
      </c>
      <c r="C35" s="5" t="s">
        <v>94</v>
      </c>
      <c r="D35" s="6">
        <f>+D36+D37</f>
        <v>16971000</v>
      </c>
      <c r="E35" s="6">
        <f>+E36+E37</f>
        <v>8798000</v>
      </c>
      <c r="F35" s="6">
        <f t="shared" si="0"/>
        <v>8127591</v>
      </c>
      <c r="G35" s="6">
        <f>+G36+G37</f>
        <v>0</v>
      </c>
      <c r="H35" s="6">
        <f>+H36+H37</f>
        <v>8127591</v>
      </c>
      <c r="I35" s="6">
        <f>+I36+I37</f>
        <v>8127591</v>
      </c>
      <c r="J35" s="6">
        <f>+J36+J37</f>
        <v>0</v>
      </c>
      <c r="K35" s="6">
        <f t="shared" si="1"/>
        <v>0</v>
      </c>
    </row>
    <row r="36" spans="1:11" s="2" customFormat="1" ht="42" x14ac:dyDescent="0.3">
      <c r="A36" s="5" t="s">
        <v>303</v>
      </c>
      <c r="B36" s="5" t="s">
        <v>96</v>
      </c>
      <c r="C36" s="5" t="s">
        <v>97</v>
      </c>
      <c r="D36" s="6">
        <v>8604000</v>
      </c>
      <c r="E36" s="6">
        <v>4535000</v>
      </c>
      <c r="F36" s="6">
        <f t="shared" si="0"/>
        <v>4092358</v>
      </c>
      <c r="G36" s="6">
        <v>0</v>
      </c>
      <c r="H36" s="6">
        <v>4092358</v>
      </c>
      <c r="I36" s="6">
        <v>4092358</v>
      </c>
      <c r="J36" s="6">
        <v>0</v>
      </c>
      <c r="K36" s="6">
        <f t="shared" si="1"/>
        <v>0</v>
      </c>
    </row>
    <row r="37" spans="1:11" s="2" customFormat="1" ht="21.6" x14ac:dyDescent="0.3">
      <c r="A37" s="5" t="s">
        <v>304</v>
      </c>
      <c r="B37" s="5" t="s">
        <v>99</v>
      </c>
      <c r="C37" s="5" t="s">
        <v>100</v>
      </c>
      <c r="D37" s="6">
        <v>8367000</v>
      </c>
      <c r="E37" s="6">
        <v>4263000</v>
      </c>
      <c r="F37" s="6">
        <f t="shared" si="0"/>
        <v>4035233</v>
      </c>
      <c r="G37" s="6">
        <v>0</v>
      </c>
      <c r="H37" s="6">
        <v>4035233</v>
      </c>
      <c r="I37" s="6">
        <v>4035233</v>
      </c>
      <c r="J37" s="6">
        <v>0</v>
      </c>
      <c r="K37" s="6">
        <f t="shared" si="1"/>
        <v>0</v>
      </c>
    </row>
    <row r="38" spans="1:11" s="2" customFormat="1" x14ac:dyDescent="0.3">
      <c r="A38" s="5" t="s">
        <v>305</v>
      </c>
      <c r="B38" s="5" t="s">
        <v>102</v>
      </c>
      <c r="C38" s="5" t="s">
        <v>103</v>
      </c>
      <c r="D38" s="6">
        <f>D39</f>
        <v>1000</v>
      </c>
      <c r="E38" s="6">
        <f>E39</f>
        <v>1000</v>
      </c>
      <c r="F38" s="6">
        <f t="shared" si="0"/>
        <v>27</v>
      </c>
      <c r="G38" s="6">
        <f>G39</f>
        <v>0</v>
      </c>
      <c r="H38" s="6">
        <f>H39</f>
        <v>27</v>
      </c>
      <c r="I38" s="6">
        <f>I39</f>
        <v>27</v>
      </c>
      <c r="J38" s="6">
        <f>J39</f>
        <v>0</v>
      </c>
      <c r="K38" s="6">
        <f t="shared" si="1"/>
        <v>0</v>
      </c>
    </row>
    <row r="39" spans="1:11" s="2" customFormat="1" x14ac:dyDescent="0.3">
      <c r="A39" s="5" t="s">
        <v>306</v>
      </c>
      <c r="B39" s="5" t="s">
        <v>105</v>
      </c>
      <c r="C39" s="5" t="s">
        <v>106</v>
      </c>
      <c r="D39" s="6">
        <v>1000</v>
      </c>
      <c r="E39" s="6">
        <v>1000</v>
      </c>
      <c r="F39" s="6">
        <f t="shared" si="0"/>
        <v>27</v>
      </c>
      <c r="G39" s="6">
        <v>0</v>
      </c>
      <c r="H39" s="6">
        <v>27</v>
      </c>
      <c r="I39" s="6">
        <v>27</v>
      </c>
      <c r="J39" s="6">
        <v>0</v>
      </c>
      <c r="K39" s="6">
        <f t="shared" si="1"/>
        <v>0</v>
      </c>
    </row>
    <row r="40" spans="1:11" s="2" customFormat="1" ht="31.8" x14ac:dyDescent="0.3">
      <c r="A40" s="5" t="s">
        <v>104</v>
      </c>
      <c r="B40" s="5" t="s">
        <v>108</v>
      </c>
      <c r="C40" s="5" t="s">
        <v>109</v>
      </c>
      <c r="D40" s="6">
        <f>D41+D44+D45</f>
        <v>2513000</v>
      </c>
      <c r="E40" s="6">
        <f>E41+E44+E45</f>
        <v>1950000</v>
      </c>
      <c r="F40" s="6">
        <f t="shared" si="0"/>
        <v>3271815</v>
      </c>
      <c r="G40" s="6">
        <f>G41+G44+G45</f>
        <v>751925</v>
      </c>
      <c r="H40" s="6">
        <f>H41+H44+H45</f>
        <v>2519890</v>
      </c>
      <c r="I40" s="6">
        <f>I41+I44+I45</f>
        <v>1905761</v>
      </c>
      <c r="J40" s="6">
        <f>J41+J44+J45</f>
        <v>95070</v>
      </c>
      <c r="K40" s="6">
        <f t="shared" si="1"/>
        <v>1270984</v>
      </c>
    </row>
    <row r="41" spans="1:11" s="2" customFormat="1" ht="21.6" x14ac:dyDescent="0.3">
      <c r="A41" s="5" t="s">
        <v>307</v>
      </c>
      <c r="B41" s="5" t="s">
        <v>111</v>
      </c>
      <c r="C41" s="5" t="s">
        <v>112</v>
      </c>
      <c r="D41" s="6">
        <f>D42+D43</f>
        <v>1883000</v>
      </c>
      <c r="E41" s="6">
        <f>E42+E43</f>
        <v>1580000</v>
      </c>
      <c r="F41" s="6">
        <f t="shared" si="0"/>
        <v>2564402</v>
      </c>
      <c r="G41" s="6">
        <f>G42+G43</f>
        <v>664049</v>
      </c>
      <c r="H41" s="6">
        <f>H42+H43</f>
        <v>1900353</v>
      </c>
      <c r="I41" s="6">
        <f>I42+I43</f>
        <v>1392461</v>
      </c>
      <c r="J41" s="6">
        <f>J42+J43</f>
        <v>86370</v>
      </c>
      <c r="K41" s="6">
        <f t="shared" si="1"/>
        <v>1085571</v>
      </c>
    </row>
    <row r="42" spans="1:11" s="2" customFormat="1" ht="21.6" x14ac:dyDescent="0.3">
      <c r="A42" s="5" t="s">
        <v>107</v>
      </c>
      <c r="B42" s="5" t="s">
        <v>114</v>
      </c>
      <c r="C42" s="5" t="s">
        <v>115</v>
      </c>
      <c r="D42" s="6">
        <v>1432000</v>
      </c>
      <c r="E42" s="6">
        <v>1250000</v>
      </c>
      <c r="F42" s="6">
        <f t="shared" si="0"/>
        <v>2003461</v>
      </c>
      <c r="G42" s="6">
        <v>520768</v>
      </c>
      <c r="H42" s="6">
        <v>1482693</v>
      </c>
      <c r="I42" s="6">
        <v>1077775</v>
      </c>
      <c r="J42" s="6">
        <v>59461</v>
      </c>
      <c r="K42" s="6">
        <f t="shared" si="1"/>
        <v>866225</v>
      </c>
    </row>
    <row r="43" spans="1:11" s="2" customFormat="1" ht="21.6" x14ac:dyDescent="0.3">
      <c r="A43" s="5" t="s">
        <v>110</v>
      </c>
      <c r="B43" s="5" t="s">
        <v>117</v>
      </c>
      <c r="C43" s="5" t="s">
        <v>118</v>
      </c>
      <c r="D43" s="6">
        <v>451000</v>
      </c>
      <c r="E43" s="6">
        <v>330000</v>
      </c>
      <c r="F43" s="6">
        <f t="shared" si="0"/>
        <v>560941</v>
      </c>
      <c r="G43" s="6">
        <v>143281</v>
      </c>
      <c r="H43" s="6">
        <v>417660</v>
      </c>
      <c r="I43" s="6">
        <v>314686</v>
      </c>
      <c r="J43" s="6">
        <v>26909</v>
      </c>
      <c r="K43" s="6">
        <f t="shared" si="1"/>
        <v>219346</v>
      </c>
    </row>
    <row r="44" spans="1:11" s="2" customFormat="1" ht="21.6" x14ac:dyDescent="0.3">
      <c r="A44" s="5" t="s">
        <v>113</v>
      </c>
      <c r="B44" s="5" t="s">
        <v>120</v>
      </c>
      <c r="C44" s="5" t="s">
        <v>121</v>
      </c>
      <c r="D44" s="6">
        <v>530000</v>
      </c>
      <c r="E44" s="6">
        <v>310000</v>
      </c>
      <c r="F44" s="6">
        <f t="shared" ref="F44:F74" si="2">G44+H44</f>
        <v>581219</v>
      </c>
      <c r="G44" s="6">
        <v>61105</v>
      </c>
      <c r="H44" s="6">
        <v>520114</v>
      </c>
      <c r="I44" s="6">
        <v>435622</v>
      </c>
      <c r="J44" s="6">
        <v>2063</v>
      </c>
      <c r="K44" s="6">
        <f t="shared" ref="K44:K74" si="3">F44-I44-J44</f>
        <v>143534</v>
      </c>
    </row>
    <row r="45" spans="1:11" s="2" customFormat="1" ht="21.6" x14ac:dyDescent="0.3">
      <c r="A45" s="5" t="s">
        <v>116</v>
      </c>
      <c r="B45" s="5" t="s">
        <v>123</v>
      </c>
      <c r="C45" s="5" t="s">
        <v>124</v>
      </c>
      <c r="D45" s="6">
        <v>100000</v>
      </c>
      <c r="E45" s="6">
        <v>60000</v>
      </c>
      <c r="F45" s="6">
        <f t="shared" si="2"/>
        <v>126194</v>
      </c>
      <c r="G45" s="6">
        <v>26771</v>
      </c>
      <c r="H45" s="6">
        <v>99423</v>
      </c>
      <c r="I45" s="6">
        <v>77678</v>
      </c>
      <c r="J45" s="6">
        <v>6637</v>
      </c>
      <c r="K45" s="6">
        <f t="shared" si="3"/>
        <v>41879</v>
      </c>
    </row>
    <row r="46" spans="1:11" s="2" customFormat="1" x14ac:dyDescent="0.3">
      <c r="A46" s="5" t="s">
        <v>119</v>
      </c>
      <c r="B46" s="5" t="s">
        <v>126</v>
      </c>
      <c r="C46" s="5" t="s">
        <v>127</v>
      </c>
      <c r="D46" s="6">
        <f>D47</f>
        <v>0</v>
      </c>
      <c r="E46" s="6">
        <f>E47</f>
        <v>0</v>
      </c>
      <c r="F46" s="6">
        <f t="shared" si="2"/>
        <v>530</v>
      </c>
      <c r="G46" s="6">
        <f t="shared" ref="G46:J47" si="4">G47</f>
        <v>510</v>
      </c>
      <c r="H46" s="6">
        <f t="shared" si="4"/>
        <v>20</v>
      </c>
      <c r="I46" s="6">
        <f t="shared" si="4"/>
        <v>7</v>
      </c>
      <c r="J46" s="6">
        <f t="shared" si="4"/>
        <v>14</v>
      </c>
      <c r="K46" s="6">
        <f t="shared" si="3"/>
        <v>509</v>
      </c>
    </row>
    <row r="47" spans="1:11" s="2" customFormat="1" x14ac:dyDescent="0.3">
      <c r="A47" s="5" t="s">
        <v>122</v>
      </c>
      <c r="B47" s="5" t="s">
        <v>129</v>
      </c>
      <c r="C47" s="5" t="s">
        <v>130</v>
      </c>
      <c r="D47" s="6">
        <f>D48</f>
        <v>0</v>
      </c>
      <c r="E47" s="6">
        <f>E48</f>
        <v>0</v>
      </c>
      <c r="F47" s="6">
        <f t="shared" si="2"/>
        <v>530</v>
      </c>
      <c r="G47" s="6">
        <f t="shared" si="4"/>
        <v>510</v>
      </c>
      <c r="H47" s="6">
        <f t="shared" si="4"/>
        <v>20</v>
      </c>
      <c r="I47" s="6">
        <f t="shared" si="4"/>
        <v>7</v>
      </c>
      <c r="J47" s="6">
        <f t="shared" si="4"/>
        <v>14</v>
      </c>
      <c r="K47" s="6">
        <f t="shared" si="3"/>
        <v>509</v>
      </c>
    </row>
    <row r="48" spans="1:11" s="2" customFormat="1" x14ac:dyDescent="0.3">
      <c r="A48" s="5" t="s">
        <v>125</v>
      </c>
      <c r="B48" s="5" t="s">
        <v>132</v>
      </c>
      <c r="C48" s="5" t="s">
        <v>133</v>
      </c>
      <c r="D48" s="6">
        <v>0</v>
      </c>
      <c r="E48" s="6">
        <v>0</v>
      </c>
      <c r="F48" s="6">
        <f t="shared" si="2"/>
        <v>530</v>
      </c>
      <c r="G48" s="6">
        <v>510</v>
      </c>
      <c r="H48" s="6">
        <v>20</v>
      </c>
      <c r="I48" s="6">
        <v>7</v>
      </c>
      <c r="J48" s="6">
        <v>14</v>
      </c>
      <c r="K48" s="6">
        <f t="shared" si="3"/>
        <v>509</v>
      </c>
    </row>
    <row r="49" spans="1:11" s="2" customFormat="1" x14ac:dyDescent="0.3">
      <c r="A49" s="5" t="s">
        <v>128</v>
      </c>
      <c r="B49" s="5" t="s">
        <v>135</v>
      </c>
      <c r="C49" s="5" t="s">
        <v>136</v>
      </c>
      <c r="D49" s="6">
        <f>D50+D54</f>
        <v>2363090</v>
      </c>
      <c r="E49" s="6">
        <f>E50+E54</f>
        <v>1671060</v>
      </c>
      <c r="F49" s="6">
        <f t="shared" si="2"/>
        <v>8585764</v>
      </c>
      <c r="G49" s="6">
        <f>G50+G54</f>
        <v>5456629</v>
      </c>
      <c r="H49" s="6">
        <f>H50+H54</f>
        <v>3129135</v>
      </c>
      <c r="I49" s="6">
        <f>I50+I54</f>
        <v>1230001</v>
      </c>
      <c r="J49" s="6">
        <f>J50+J54</f>
        <v>1185002</v>
      </c>
      <c r="K49" s="6">
        <f t="shared" si="3"/>
        <v>6170761</v>
      </c>
    </row>
    <row r="50" spans="1:11" s="2" customFormat="1" x14ac:dyDescent="0.3">
      <c r="A50" s="5" t="s">
        <v>131</v>
      </c>
      <c r="B50" s="5" t="s">
        <v>138</v>
      </c>
      <c r="C50" s="5" t="s">
        <v>139</v>
      </c>
      <c r="D50" s="6">
        <f>D51</f>
        <v>3700000</v>
      </c>
      <c r="E50" s="6">
        <f>E51</f>
        <v>2900000</v>
      </c>
      <c r="F50" s="6">
        <f t="shared" si="2"/>
        <v>4720443</v>
      </c>
      <c r="G50" s="6">
        <f>G51</f>
        <v>3625887</v>
      </c>
      <c r="H50" s="6">
        <f>H51</f>
        <v>1094556</v>
      </c>
      <c r="I50" s="6">
        <f>I51</f>
        <v>636595</v>
      </c>
      <c r="J50" s="6">
        <f>J51</f>
        <v>1091146</v>
      </c>
      <c r="K50" s="6">
        <f t="shared" si="3"/>
        <v>2992702</v>
      </c>
    </row>
    <row r="51" spans="1:11" s="2" customFormat="1" ht="21.6" x14ac:dyDescent="0.3">
      <c r="A51" s="5" t="s">
        <v>134</v>
      </c>
      <c r="B51" s="5" t="s">
        <v>141</v>
      </c>
      <c r="C51" s="5" t="s">
        <v>142</v>
      </c>
      <c r="D51" s="6">
        <f>+D52</f>
        <v>3700000</v>
      </c>
      <c r="E51" s="6">
        <f>+E52</f>
        <v>2900000</v>
      </c>
      <c r="F51" s="6">
        <f t="shared" si="2"/>
        <v>4720443</v>
      </c>
      <c r="G51" s="6">
        <f t="shared" ref="G51:J52" si="5">+G52</f>
        <v>3625887</v>
      </c>
      <c r="H51" s="6">
        <f t="shared" si="5"/>
        <v>1094556</v>
      </c>
      <c r="I51" s="6">
        <f t="shared" si="5"/>
        <v>636595</v>
      </c>
      <c r="J51" s="6">
        <f t="shared" si="5"/>
        <v>1091146</v>
      </c>
      <c r="K51" s="6">
        <f t="shared" si="3"/>
        <v>2992702</v>
      </c>
    </row>
    <row r="52" spans="1:11" s="2" customFormat="1" x14ac:dyDescent="0.3">
      <c r="A52" s="5" t="s">
        <v>308</v>
      </c>
      <c r="B52" s="5" t="s">
        <v>144</v>
      </c>
      <c r="C52" s="5" t="s">
        <v>145</v>
      </c>
      <c r="D52" s="6">
        <f>+D53</f>
        <v>3700000</v>
      </c>
      <c r="E52" s="6">
        <f>+E53</f>
        <v>2900000</v>
      </c>
      <c r="F52" s="6">
        <f t="shared" si="2"/>
        <v>4720443</v>
      </c>
      <c r="G52" s="6">
        <f t="shared" si="5"/>
        <v>3625887</v>
      </c>
      <c r="H52" s="6">
        <f t="shared" si="5"/>
        <v>1094556</v>
      </c>
      <c r="I52" s="6">
        <f t="shared" si="5"/>
        <v>636595</v>
      </c>
      <c r="J52" s="6">
        <f t="shared" si="5"/>
        <v>1091146</v>
      </c>
      <c r="K52" s="6">
        <f t="shared" si="3"/>
        <v>2992702</v>
      </c>
    </row>
    <row r="53" spans="1:11" s="2" customFormat="1" ht="21.6" x14ac:dyDescent="0.3">
      <c r="A53" s="5" t="s">
        <v>309</v>
      </c>
      <c r="B53" s="5" t="s">
        <v>147</v>
      </c>
      <c r="C53" s="5" t="s">
        <v>148</v>
      </c>
      <c r="D53" s="6">
        <v>3700000</v>
      </c>
      <c r="E53" s="6">
        <v>2900000</v>
      </c>
      <c r="F53" s="6">
        <f t="shared" si="2"/>
        <v>4720443</v>
      </c>
      <c r="G53" s="6">
        <v>3625887</v>
      </c>
      <c r="H53" s="6">
        <v>1094556</v>
      </c>
      <c r="I53" s="6">
        <v>636595</v>
      </c>
      <c r="J53" s="6">
        <v>1091146</v>
      </c>
      <c r="K53" s="6">
        <f t="shared" si="3"/>
        <v>2992702</v>
      </c>
    </row>
    <row r="54" spans="1:11" s="2" customFormat="1" ht="21.6" x14ac:dyDescent="0.3">
      <c r="A54" s="5" t="s">
        <v>310</v>
      </c>
      <c r="B54" s="5" t="s">
        <v>150</v>
      </c>
      <c r="C54" s="5" t="s">
        <v>151</v>
      </c>
      <c r="D54" s="6">
        <f>D55+D58+D62+D65</f>
        <v>-1336910</v>
      </c>
      <c r="E54" s="6">
        <f>E55+E58+E62+E65</f>
        <v>-1228940</v>
      </c>
      <c r="F54" s="6">
        <f t="shared" si="2"/>
        <v>3865321</v>
      </c>
      <c r="G54" s="6">
        <f>G55+G58+G62+G65</f>
        <v>1830742</v>
      </c>
      <c r="H54" s="6">
        <f>H55+H58+H62+H65</f>
        <v>2034579</v>
      </c>
      <c r="I54" s="6">
        <f>I55+I58+I62+I65</f>
        <v>593406</v>
      </c>
      <c r="J54" s="6">
        <f>J55+J58+J62+J65</f>
        <v>93856</v>
      </c>
      <c r="K54" s="6">
        <f t="shared" si="3"/>
        <v>3178059</v>
      </c>
    </row>
    <row r="55" spans="1:11" s="2" customFormat="1" ht="31.8" x14ac:dyDescent="0.3">
      <c r="A55" s="5" t="s">
        <v>311</v>
      </c>
      <c r="B55" s="5" t="s">
        <v>153</v>
      </c>
      <c r="C55" s="5" t="s">
        <v>154</v>
      </c>
      <c r="D55" s="6">
        <f>D56+D57</f>
        <v>3672500</v>
      </c>
      <c r="E55" s="6">
        <f>E56+E57</f>
        <v>3153760</v>
      </c>
      <c r="F55" s="6">
        <f t="shared" si="2"/>
        <v>3863735</v>
      </c>
      <c r="G55" s="6">
        <f>G56+G57</f>
        <v>7728</v>
      </c>
      <c r="H55" s="6">
        <f>H56+H57</f>
        <v>3856007</v>
      </c>
      <c r="I55" s="6">
        <f>I56+I57</f>
        <v>2555647</v>
      </c>
      <c r="J55" s="6">
        <f>J56+J57</f>
        <v>149</v>
      </c>
      <c r="K55" s="6">
        <f t="shared" si="3"/>
        <v>1307939</v>
      </c>
    </row>
    <row r="56" spans="1:11" s="2" customFormat="1" x14ac:dyDescent="0.3">
      <c r="A56" s="5" t="s">
        <v>149</v>
      </c>
      <c r="B56" s="5" t="s">
        <v>156</v>
      </c>
      <c r="C56" s="5" t="s">
        <v>157</v>
      </c>
      <c r="D56" s="6">
        <v>172500</v>
      </c>
      <c r="E56" s="6">
        <v>92500</v>
      </c>
      <c r="F56" s="6">
        <f t="shared" si="2"/>
        <v>34019</v>
      </c>
      <c r="G56" s="6">
        <v>0</v>
      </c>
      <c r="H56" s="6">
        <v>34019</v>
      </c>
      <c r="I56" s="6">
        <v>33870</v>
      </c>
      <c r="J56" s="6">
        <v>149</v>
      </c>
      <c r="K56" s="6">
        <f t="shared" si="3"/>
        <v>0</v>
      </c>
    </row>
    <row r="57" spans="1:11" s="2" customFormat="1" x14ac:dyDescent="0.3">
      <c r="A57" s="5" t="s">
        <v>312</v>
      </c>
      <c r="B57" s="5" t="s">
        <v>159</v>
      </c>
      <c r="C57" s="5" t="s">
        <v>160</v>
      </c>
      <c r="D57" s="6">
        <v>3500000</v>
      </c>
      <c r="E57" s="6">
        <v>3061260</v>
      </c>
      <c r="F57" s="6">
        <f t="shared" si="2"/>
        <v>3829716</v>
      </c>
      <c r="G57" s="6">
        <v>7728</v>
      </c>
      <c r="H57" s="6">
        <v>3821988</v>
      </c>
      <c r="I57" s="6">
        <v>2521777</v>
      </c>
      <c r="J57" s="6">
        <v>0</v>
      </c>
      <c r="K57" s="6">
        <f t="shared" si="3"/>
        <v>1307939</v>
      </c>
    </row>
    <row r="58" spans="1:11" s="2" customFormat="1" ht="21.6" x14ac:dyDescent="0.3">
      <c r="A58" s="5" t="s">
        <v>313</v>
      </c>
      <c r="B58" s="5" t="s">
        <v>162</v>
      </c>
      <c r="C58" s="5" t="s">
        <v>163</v>
      </c>
      <c r="D58" s="6">
        <f>D59+D61</f>
        <v>826000</v>
      </c>
      <c r="E58" s="6">
        <f>E59+E61</f>
        <v>610000</v>
      </c>
      <c r="F58" s="6">
        <f t="shared" si="2"/>
        <v>2139233</v>
      </c>
      <c r="G58" s="6">
        <f>G59+G61</f>
        <v>1666656</v>
      </c>
      <c r="H58" s="6">
        <f>H59+H61</f>
        <v>472577</v>
      </c>
      <c r="I58" s="6">
        <f>I59+I61</f>
        <v>367549</v>
      </c>
      <c r="J58" s="6">
        <f>J59+J61</f>
        <v>37018</v>
      </c>
      <c r="K58" s="6">
        <f t="shared" si="3"/>
        <v>1734666</v>
      </c>
    </row>
    <row r="59" spans="1:11" s="2" customFormat="1" ht="21.6" x14ac:dyDescent="0.3">
      <c r="A59" s="5" t="s">
        <v>314</v>
      </c>
      <c r="B59" s="5" t="s">
        <v>165</v>
      </c>
      <c r="C59" s="5" t="s">
        <v>166</v>
      </c>
      <c r="D59" s="6">
        <f>D60</f>
        <v>826000</v>
      </c>
      <c r="E59" s="6">
        <f>E60</f>
        <v>610000</v>
      </c>
      <c r="F59" s="6">
        <f t="shared" si="2"/>
        <v>2128179</v>
      </c>
      <c r="G59" s="6">
        <f>G60</f>
        <v>1655602</v>
      </c>
      <c r="H59" s="6">
        <f>H60</f>
        <v>472577</v>
      </c>
      <c r="I59" s="6">
        <f>I60</f>
        <v>365994</v>
      </c>
      <c r="J59" s="6">
        <f>J60</f>
        <v>37018</v>
      </c>
      <c r="K59" s="6">
        <f t="shared" si="3"/>
        <v>1725167</v>
      </c>
    </row>
    <row r="60" spans="1:11" s="2" customFormat="1" ht="21.6" x14ac:dyDescent="0.3">
      <c r="A60" s="5" t="s">
        <v>161</v>
      </c>
      <c r="B60" s="5" t="s">
        <v>168</v>
      </c>
      <c r="C60" s="5" t="s">
        <v>169</v>
      </c>
      <c r="D60" s="6">
        <v>826000</v>
      </c>
      <c r="E60" s="6">
        <v>610000</v>
      </c>
      <c r="F60" s="6">
        <f t="shared" si="2"/>
        <v>2128179</v>
      </c>
      <c r="G60" s="6">
        <v>1655602</v>
      </c>
      <c r="H60" s="6">
        <v>472577</v>
      </c>
      <c r="I60" s="6">
        <v>365994</v>
      </c>
      <c r="J60" s="6">
        <v>37018</v>
      </c>
      <c r="K60" s="6">
        <f t="shared" si="3"/>
        <v>1725167</v>
      </c>
    </row>
    <row r="61" spans="1:11" s="2" customFormat="1" x14ac:dyDescent="0.3">
      <c r="A61" s="5" t="s">
        <v>315</v>
      </c>
      <c r="B61" s="5" t="s">
        <v>171</v>
      </c>
      <c r="C61" s="5" t="s">
        <v>172</v>
      </c>
      <c r="D61" s="6">
        <v>0</v>
      </c>
      <c r="E61" s="6">
        <v>0</v>
      </c>
      <c r="F61" s="6">
        <f t="shared" si="2"/>
        <v>11054</v>
      </c>
      <c r="G61" s="6">
        <v>11054</v>
      </c>
      <c r="H61" s="6">
        <v>0</v>
      </c>
      <c r="I61" s="6">
        <v>1555</v>
      </c>
      <c r="J61" s="6">
        <v>0</v>
      </c>
      <c r="K61" s="6">
        <f t="shared" si="3"/>
        <v>9499</v>
      </c>
    </row>
    <row r="62" spans="1:11" s="2" customFormat="1" ht="31.8" x14ac:dyDescent="0.3">
      <c r="A62" s="5" t="s">
        <v>316</v>
      </c>
      <c r="B62" s="5" t="s">
        <v>174</v>
      </c>
      <c r="C62" s="5" t="s">
        <v>175</v>
      </c>
      <c r="D62" s="6">
        <f>+D63+D64</f>
        <v>155000</v>
      </c>
      <c r="E62" s="6">
        <f>+E63+E64</f>
        <v>95000</v>
      </c>
      <c r="F62" s="6">
        <f t="shared" si="2"/>
        <v>283385</v>
      </c>
      <c r="G62" s="6">
        <f>+G63+G64</f>
        <v>156358</v>
      </c>
      <c r="H62" s="6">
        <f>+H63+H64</f>
        <v>127027</v>
      </c>
      <c r="I62" s="6">
        <f>+I63+I64</f>
        <v>91242</v>
      </c>
      <c r="J62" s="6">
        <f>+J63+J64</f>
        <v>56689</v>
      </c>
      <c r="K62" s="6">
        <f t="shared" si="3"/>
        <v>135454</v>
      </c>
    </row>
    <row r="63" spans="1:11" s="2" customFormat="1" x14ac:dyDescent="0.3">
      <c r="A63" s="5" t="s">
        <v>317</v>
      </c>
      <c r="B63" s="5" t="s">
        <v>177</v>
      </c>
      <c r="C63" s="5" t="s">
        <v>178</v>
      </c>
      <c r="D63" s="6">
        <v>100000</v>
      </c>
      <c r="E63" s="6">
        <v>50000</v>
      </c>
      <c r="F63" s="6">
        <f t="shared" si="2"/>
        <v>243387</v>
      </c>
      <c r="G63" s="6">
        <v>152841</v>
      </c>
      <c r="H63" s="6">
        <v>90546</v>
      </c>
      <c r="I63" s="6">
        <v>63451</v>
      </c>
      <c r="J63" s="6">
        <v>56631</v>
      </c>
      <c r="K63" s="6">
        <f t="shared" si="3"/>
        <v>123305</v>
      </c>
    </row>
    <row r="64" spans="1:11" s="2" customFormat="1" ht="21.6" x14ac:dyDescent="0.3">
      <c r="A64" s="5" t="s">
        <v>318</v>
      </c>
      <c r="B64" s="5" t="s">
        <v>180</v>
      </c>
      <c r="C64" s="5" t="s">
        <v>181</v>
      </c>
      <c r="D64" s="6">
        <v>55000</v>
      </c>
      <c r="E64" s="6">
        <v>45000</v>
      </c>
      <c r="F64" s="6">
        <f t="shared" si="2"/>
        <v>39998</v>
      </c>
      <c r="G64" s="6">
        <v>3517</v>
      </c>
      <c r="H64" s="6">
        <v>36481</v>
      </c>
      <c r="I64" s="6">
        <v>27791</v>
      </c>
      <c r="J64" s="6">
        <v>58</v>
      </c>
      <c r="K64" s="6">
        <f t="shared" si="3"/>
        <v>12149</v>
      </c>
    </row>
    <row r="65" spans="1:12" s="2" customFormat="1" ht="21.6" x14ac:dyDescent="0.3">
      <c r="A65" s="5" t="s">
        <v>319</v>
      </c>
      <c r="B65" s="5" t="s">
        <v>320</v>
      </c>
      <c r="C65" s="5" t="s">
        <v>321</v>
      </c>
      <c r="D65" s="6">
        <f>+D66</f>
        <v>-5990410</v>
      </c>
      <c r="E65" s="6">
        <f>+E66</f>
        <v>-5087700</v>
      </c>
      <c r="F65" s="6">
        <f t="shared" si="2"/>
        <v>-2421032</v>
      </c>
      <c r="G65" s="6">
        <f>+G66</f>
        <v>0</v>
      </c>
      <c r="H65" s="6">
        <f>+H66</f>
        <v>-2421032</v>
      </c>
      <c r="I65" s="6">
        <f>+I66</f>
        <v>-2421032</v>
      </c>
      <c r="J65" s="6">
        <f>+J66</f>
        <v>0</v>
      </c>
      <c r="K65" s="6">
        <f t="shared" si="3"/>
        <v>0</v>
      </c>
    </row>
    <row r="66" spans="1:12" s="2" customFormat="1" ht="31.8" x14ac:dyDescent="0.3">
      <c r="A66" s="5" t="s">
        <v>322</v>
      </c>
      <c r="B66" s="5" t="s">
        <v>183</v>
      </c>
      <c r="C66" s="5" t="s">
        <v>184</v>
      </c>
      <c r="D66" s="6">
        <v>-5990410</v>
      </c>
      <c r="E66" s="6">
        <v>-5087700</v>
      </c>
      <c r="F66" s="6">
        <f t="shared" si="2"/>
        <v>-2421032</v>
      </c>
      <c r="G66" s="6">
        <v>0</v>
      </c>
      <c r="H66" s="6">
        <v>-2421032</v>
      </c>
      <c r="I66" s="6">
        <v>-2421032</v>
      </c>
      <c r="J66" s="6">
        <v>0</v>
      </c>
      <c r="K66" s="6">
        <f t="shared" si="3"/>
        <v>0</v>
      </c>
    </row>
    <row r="67" spans="1:12" s="2" customFormat="1" ht="21.6" x14ac:dyDescent="0.3">
      <c r="A67" s="5" t="s">
        <v>191</v>
      </c>
      <c r="B67" s="5" t="s">
        <v>204</v>
      </c>
      <c r="C67" s="5" t="s">
        <v>205</v>
      </c>
      <c r="D67" s="6">
        <f>D68</f>
        <v>1830000</v>
      </c>
      <c r="E67" s="6">
        <f>E68</f>
        <v>1190000</v>
      </c>
      <c r="F67" s="6">
        <f t="shared" si="2"/>
        <v>1069132</v>
      </c>
      <c r="G67" s="6">
        <f>G68</f>
        <v>0</v>
      </c>
      <c r="H67" s="6">
        <f>H68</f>
        <v>1069132</v>
      </c>
      <c r="I67" s="6">
        <f>I68</f>
        <v>1069132</v>
      </c>
      <c r="J67" s="6">
        <f>J68</f>
        <v>0</v>
      </c>
      <c r="K67" s="6">
        <f t="shared" si="3"/>
        <v>0</v>
      </c>
    </row>
    <row r="68" spans="1:12" s="2" customFormat="1" ht="21.6" x14ac:dyDescent="0.3">
      <c r="A68" s="5" t="s">
        <v>194</v>
      </c>
      <c r="B68" s="5" t="s">
        <v>207</v>
      </c>
      <c r="C68" s="5" t="s">
        <v>208</v>
      </c>
      <c r="D68" s="6">
        <f>D69+D73</f>
        <v>1830000</v>
      </c>
      <c r="E68" s="6">
        <f>E69+E73</f>
        <v>1190000</v>
      </c>
      <c r="F68" s="6">
        <f t="shared" si="2"/>
        <v>1069132</v>
      </c>
      <c r="G68" s="6">
        <f>G69+G73</f>
        <v>0</v>
      </c>
      <c r="H68" s="6">
        <f>H69+H73</f>
        <v>1069132</v>
      </c>
      <c r="I68" s="6">
        <f>I69+I73</f>
        <v>1069132</v>
      </c>
      <c r="J68" s="6">
        <f>J69+J73</f>
        <v>0</v>
      </c>
      <c r="K68" s="6">
        <f t="shared" si="3"/>
        <v>0</v>
      </c>
    </row>
    <row r="69" spans="1:12" s="2" customFormat="1" ht="82.8" x14ac:dyDescent="0.3">
      <c r="A69" s="5" t="s">
        <v>197</v>
      </c>
      <c r="B69" s="5" t="s">
        <v>210</v>
      </c>
      <c r="C69" s="5" t="s">
        <v>211</v>
      </c>
      <c r="D69" s="6">
        <f>+D70+D71+D72</f>
        <v>1330000</v>
      </c>
      <c r="E69" s="6">
        <f>+E70+E71+E72</f>
        <v>690000</v>
      </c>
      <c r="F69" s="6">
        <f t="shared" si="2"/>
        <v>569132</v>
      </c>
      <c r="G69" s="6">
        <f>+G70+G71+G72</f>
        <v>0</v>
      </c>
      <c r="H69" s="6">
        <f>+H70+H71+H72</f>
        <v>569132</v>
      </c>
      <c r="I69" s="6">
        <f>+I70+I71+I72</f>
        <v>569132</v>
      </c>
      <c r="J69" s="6">
        <f>+J70+J71+J72</f>
        <v>0</v>
      </c>
      <c r="K69" s="6">
        <f t="shared" si="3"/>
        <v>0</v>
      </c>
    </row>
    <row r="70" spans="1:12" s="2" customFormat="1" ht="31.8" x14ac:dyDescent="0.3">
      <c r="A70" s="5" t="s">
        <v>323</v>
      </c>
      <c r="B70" s="5" t="s">
        <v>213</v>
      </c>
      <c r="C70" s="5" t="s">
        <v>214</v>
      </c>
      <c r="D70" s="6">
        <v>130000</v>
      </c>
      <c r="E70" s="6">
        <v>90000</v>
      </c>
      <c r="F70" s="6">
        <f t="shared" si="2"/>
        <v>74168</v>
      </c>
      <c r="G70" s="6">
        <v>0</v>
      </c>
      <c r="H70" s="6">
        <v>74168</v>
      </c>
      <c r="I70" s="6">
        <v>74168</v>
      </c>
      <c r="J70" s="6">
        <v>0</v>
      </c>
      <c r="K70" s="6">
        <f t="shared" si="3"/>
        <v>0</v>
      </c>
    </row>
    <row r="71" spans="1:12" s="2" customFormat="1" ht="31.8" x14ac:dyDescent="0.3">
      <c r="A71" s="5" t="s">
        <v>324</v>
      </c>
      <c r="B71" s="5" t="s">
        <v>219</v>
      </c>
      <c r="C71" s="5" t="s">
        <v>220</v>
      </c>
      <c r="D71" s="6">
        <v>1200000</v>
      </c>
      <c r="E71" s="6">
        <v>600000</v>
      </c>
      <c r="F71" s="6">
        <f t="shared" si="2"/>
        <v>482469</v>
      </c>
      <c r="G71" s="6">
        <v>0</v>
      </c>
      <c r="H71" s="6">
        <v>482469</v>
      </c>
      <c r="I71" s="6">
        <v>482469</v>
      </c>
      <c r="J71" s="6">
        <v>0</v>
      </c>
      <c r="K71" s="6">
        <f t="shared" si="3"/>
        <v>0</v>
      </c>
    </row>
    <row r="72" spans="1:12" s="2" customFormat="1" ht="42" x14ac:dyDescent="0.3">
      <c r="A72" s="5" t="s">
        <v>325</v>
      </c>
      <c r="B72" s="5" t="s">
        <v>225</v>
      </c>
      <c r="C72" s="5" t="s">
        <v>226</v>
      </c>
      <c r="D72" s="6">
        <v>0</v>
      </c>
      <c r="E72" s="6">
        <v>0</v>
      </c>
      <c r="F72" s="6">
        <f t="shared" si="2"/>
        <v>12495</v>
      </c>
      <c r="G72" s="6">
        <v>0</v>
      </c>
      <c r="H72" s="6">
        <v>12495</v>
      </c>
      <c r="I72" s="6">
        <v>12495</v>
      </c>
      <c r="J72" s="6">
        <v>0</v>
      </c>
      <c r="K72" s="6">
        <f t="shared" si="3"/>
        <v>0</v>
      </c>
    </row>
    <row r="73" spans="1:12" s="2" customFormat="1" ht="31.8" x14ac:dyDescent="0.3">
      <c r="A73" s="5" t="s">
        <v>326</v>
      </c>
      <c r="B73" s="5" t="s">
        <v>254</v>
      </c>
      <c r="C73" s="5" t="s">
        <v>255</v>
      </c>
      <c r="D73" s="6">
        <f>+D74</f>
        <v>500000</v>
      </c>
      <c r="E73" s="6">
        <f>+E74</f>
        <v>500000</v>
      </c>
      <c r="F73" s="6">
        <f t="shared" si="2"/>
        <v>500000</v>
      </c>
      <c r="G73" s="6">
        <f>+G74</f>
        <v>0</v>
      </c>
      <c r="H73" s="6">
        <f>+H74</f>
        <v>500000</v>
      </c>
      <c r="I73" s="6">
        <f>+I74</f>
        <v>500000</v>
      </c>
      <c r="J73" s="6">
        <f>+J74</f>
        <v>0</v>
      </c>
      <c r="K73" s="6">
        <f t="shared" si="3"/>
        <v>0</v>
      </c>
    </row>
    <row r="74" spans="1:12" s="2" customFormat="1" ht="31.8" x14ac:dyDescent="0.3">
      <c r="A74" s="5" t="s">
        <v>327</v>
      </c>
      <c r="B74" s="5" t="s">
        <v>257</v>
      </c>
      <c r="C74" s="5" t="s">
        <v>258</v>
      </c>
      <c r="D74" s="6">
        <v>500000</v>
      </c>
      <c r="E74" s="6">
        <v>500000</v>
      </c>
      <c r="F74" s="6">
        <f t="shared" si="2"/>
        <v>500000</v>
      </c>
      <c r="G74" s="6">
        <v>0</v>
      </c>
      <c r="H74" s="6">
        <v>500000</v>
      </c>
      <c r="I74" s="6">
        <v>500000</v>
      </c>
      <c r="J74" s="6">
        <v>0</v>
      </c>
      <c r="K74" s="6">
        <f t="shared" si="3"/>
        <v>0</v>
      </c>
    </row>
    <row r="75" spans="1:12" s="2" customFormat="1" x14ac:dyDescent="0.3">
      <c r="A75" s="3"/>
      <c r="B75" s="3"/>
      <c r="C75" s="3"/>
      <c r="D75" s="4"/>
      <c r="E75" s="4"/>
      <c r="F75" s="4"/>
      <c r="G75" s="4"/>
      <c r="H75" s="4"/>
      <c r="I75" s="4"/>
      <c r="J75" s="4"/>
      <c r="K75" s="4"/>
    </row>
    <row r="76" spans="1:12" x14ac:dyDescent="0.3">
      <c r="A76" s="11" t="s">
        <v>293</v>
      </c>
      <c r="B76" s="11"/>
      <c r="C76" s="11"/>
      <c r="D76" s="11"/>
      <c r="E76" s="11" t="s">
        <v>295</v>
      </c>
      <c r="F76" s="11"/>
      <c r="G76" s="11"/>
      <c r="H76" s="11"/>
      <c r="I76" s="11" t="s">
        <v>297</v>
      </c>
      <c r="J76" s="11"/>
      <c r="K76" s="11"/>
      <c r="L76" s="11"/>
    </row>
    <row r="77" spans="1:12" x14ac:dyDescent="0.3">
      <c r="A77" s="17" t="s">
        <v>294</v>
      </c>
      <c r="B77" s="17"/>
      <c r="C77" s="17"/>
      <c r="D77" s="17"/>
      <c r="E77" s="17" t="s">
        <v>296</v>
      </c>
      <c r="F77" s="17"/>
      <c r="G77" s="17"/>
      <c r="H77" s="17"/>
      <c r="I77" s="17"/>
      <c r="J77" s="17"/>
      <c r="K77" s="17"/>
      <c r="L77" s="17"/>
    </row>
    <row r="151" spans="1:20" x14ac:dyDescent="0.3">
      <c r="A151" s="7"/>
      <c r="B151" s="7"/>
      <c r="C151" s="7"/>
      <c r="D151" s="7"/>
      <c r="I151" s="7"/>
      <c r="J151" s="7"/>
      <c r="K151" s="7"/>
      <c r="L151" s="7"/>
      <c r="Q151" s="7"/>
      <c r="R151" s="7"/>
      <c r="S151" s="7"/>
      <c r="T151" s="7"/>
    </row>
  </sheetData>
  <mergeCells count="23">
    <mergeCell ref="A76:D76"/>
    <mergeCell ref="A77:D77"/>
    <mergeCell ref="E76:H76"/>
    <mergeCell ref="E77:H77"/>
    <mergeCell ref="I76:L76"/>
    <mergeCell ref="I77:L77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I7:I10"/>
    <mergeCell ref="J7:J10"/>
    <mergeCell ref="K7:K10"/>
    <mergeCell ref="A1:K1"/>
    <mergeCell ref="A2:K2"/>
    <mergeCell ref="A3:K3"/>
    <mergeCell ref="A4:K4"/>
    <mergeCell ref="A5:K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A1193-8035-40EE-B7AD-75F006916767}">
  <dimension ref="A1:T101"/>
  <sheetViews>
    <sheetView topLeftCell="B6" workbookViewId="0">
      <selection activeCell="B49" sqref="B12:I49"/>
    </sheetView>
  </sheetViews>
  <sheetFormatPr defaultRowHeight="14.4" x14ac:dyDescent="0.3"/>
  <cols>
    <col min="1" max="1" width="3.44140625" hidden="1" customWidth="1"/>
    <col min="2" max="2" width="41.88671875" customWidth="1"/>
    <col min="3" max="3" width="11.77734375" customWidth="1"/>
    <col min="4" max="5" width="14.44140625" customWidth="1"/>
    <col min="6" max="8" width="14.44140625" hidden="1" customWidth="1"/>
    <col min="9" max="9" width="14.44140625" customWidth="1"/>
    <col min="10" max="11" width="14.44140625" hidden="1" customWidth="1"/>
  </cols>
  <sheetData>
    <row r="1" spans="1:11" x14ac:dyDescent="0.3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x14ac:dyDescent="0.3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x14ac:dyDescent="0.3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ht="70.05" customHeight="1" x14ac:dyDescent="0.3">
      <c r="A4" s="15" t="s">
        <v>328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5" spans="1:11" x14ac:dyDescent="0.3">
      <c r="A5" s="13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1:11" ht="15" thickBot="1" x14ac:dyDescent="0.35"/>
    <row r="7" spans="1:11" s="2" customFormat="1" ht="15" thickBot="1" x14ac:dyDescent="0.35">
      <c r="A7" s="10" t="s">
        <v>5</v>
      </c>
      <c r="B7" s="10"/>
      <c r="C7" s="10" t="s">
        <v>7</v>
      </c>
      <c r="D7" s="10" t="s">
        <v>9</v>
      </c>
      <c r="E7" s="10" t="s">
        <v>10</v>
      </c>
      <c r="F7" s="10" t="s">
        <v>11</v>
      </c>
      <c r="G7" s="10"/>
      <c r="H7" s="10"/>
      <c r="I7" s="10" t="s">
        <v>16</v>
      </c>
      <c r="J7" s="10" t="s">
        <v>17</v>
      </c>
      <c r="K7" s="10" t="s">
        <v>18</v>
      </c>
    </row>
    <row r="8" spans="1:11" s="2" customFormat="1" ht="15" thickBot="1" x14ac:dyDescent="0.35">
      <c r="A8" s="10"/>
      <c r="B8" s="10"/>
      <c r="C8" s="10"/>
      <c r="D8" s="10"/>
      <c r="E8" s="10"/>
      <c r="F8" s="10" t="s">
        <v>12</v>
      </c>
      <c r="G8" s="10" t="s">
        <v>14</v>
      </c>
      <c r="H8" s="10" t="s">
        <v>15</v>
      </c>
      <c r="I8" s="10"/>
      <c r="J8" s="10"/>
      <c r="K8" s="10"/>
    </row>
    <row r="9" spans="1:11" s="2" customFormat="1" ht="15" thickBot="1" x14ac:dyDescent="0.3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1" s="2" customFormat="1" ht="15" thickBot="1" x14ac:dyDescent="0.3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s="2" customFormat="1" ht="15" thickBot="1" x14ac:dyDescent="0.35">
      <c r="A11" s="10" t="s">
        <v>6</v>
      </c>
      <c r="B11" s="10"/>
      <c r="C11" s="1" t="s">
        <v>8</v>
      </c>
      <c r="D11" s="1">
        <v>1</v>
      </c>
      <c r="E11" s="1">
        <v>2</v>
      </c>
      <c r="F11" s="1" t="s">
        <v>13</v>
      </c>
      <c r="G11" s="1">
        <v>4</v>
      </c>
      <c r="H11" s="1">
        <v>5</v>
      </c>
      <c r="I11" s="1">
        <v>6</v>
      </c>
      <c r="J11" s="1">
        <v>7</v>
      </c>
      <c r="K11" s="1" t="s">
        <v>19</v>
      </c>
    </row>
    <row r="12" spans="1:11" s="2" customFormat="1" x14ac:dyDescent="0.3">
      <c r="A12" s="5" t="s">
        <v>20</v>
      </c>
      <c r="B12" s="5" t="s">
        <v>329</v>
      </c>
      <c r="C12" s="5" t="s">
        <v>22</v>
      </c>
      <c r="D12" s="6">
        <f>D13+D18+D23+D39+D42</f>
        <v>88930160</v>
      </c>
      <c r="E12" s="6">
        <f>E13+E18+E23+E39+E42</f>
        <v>50078210</v>
      </c>
      <c r="F12" s="6">
        <f t="shared" ref="F12:F49" si="0">G12+H12</f>
        <v>8902237</v>
      </c>
      <c r="G12" s="6">
        <f>G13+G18+G23+G39+G42</f>
        <v>300593</v>
      </c>
      <c r="H12" s="6">
        <f>H13+H18+H23+H39+H42</f>
        <v>8601644</v>
      </c>
      <c r="I12" s="6">
        <f>I13+I18+I23+I39+I42</f>
        <v>7153922</v>
      </c>
      <c r="J12" s="6">
        <f>J13+J18+J23+J39+J42</f>
        <v>1748315</v>
      </c>
      <c r="K12" s="6">
        <f t="shared" ref="K12:K49" si="1">F12-I12-J12</f>
        <v>0</v>
      </c>
    </row>
    <row r="13" spans="1:11" s="2" customFormat="1" x14ac:dyDescent="0.3">
      <c r="A13" s="5" t="s">
        <v>23</v>
      </c>
      <c r="B13" s="5" t="s">
        <v>27</v>
      </c>
      <c r="C13" s="5" t="s">
        <v>28</v>
      </c>
      <c r="D13" s="6">
        <f t="shared" ref="D13:E16" si="2">+D14</f>
        <v>5990410</v>
      </c>
      <c r="E13" s="6">
        <f t="shared" si="2"/>
        <v>5087700</v>
      </c>
      <c r="F13" s="6">
        <f t="shared" si="0"/>
        <v>2421032</v>
      </c>
      <c r="G13" s="6">
        <f t="shared" ref="G13:J16" si="3">+G14</f>
        <v>0</v>
      </c>
      <c r="H13" s="6">
        <f t="shared" si="3"/>
        <v>2421032</v>
      </c>
      <c r="I13" s="6">
        <f t="shared" si="3"/>
        <v>2421032</v>
      </c>
      <c r="J13" s="6">
        <f t="shared" si="3"/>
        <v>0</v>
      </c>
      <c r="K13" s="6">
        <f t="shared" si="1"/>
        <v>0</v>
      </c>
    </row>
    <row r="14" spans="1:11" s="2" customFormat="1" x14ac:dyDescent="0.3">
      <c r="A14" s="5" t="s">
        <v>330</v>
      </c>
      <c r="B14" s="5" t="s">
        <v>135</v>
      </c>
      <c r="C14" s="5" t="s">
        <v>136</v>
      </c>
      <c r="D14" s="6">
        <f t="shared" si="2"/>
        <v>5990410</v>
      </c>
      <c r="E14" s="6">
        <f t="shared" si="2"/>
        <v>5087700</v>
      </c>
      <c r="F14" s="6">
        <f t="shared" si="0"/>
        <v>2421032</v>
      </c>
      <c r="G14" s="6">
        <f t="shared" si="3"/>
        <v>0</v>
      </c>
      <c r="H14" s="6">
        <f t="shared" si="3"/>
        <v>2421032</v>
      </c>
      <c r="I14" s="6">
        <f t="shared" si="3"/>
        <v>2421032</v>
      </c>
      <c r="J14" s="6">
        <f t="shared" si="3"/>
        <v>0</v>
      </c>
      <c r="K14" s="6">
        <f t="shared" si="1"/>
        <v>0</v>
      </c>
    </row>
    <row r="15" spans="1:11" s="2" customFormat="1" ht="21.6" x14ac:dyDescent="0.3">
      <c r="A15" s="5" t="s">
        <v>300</v>
      </c>
      <c r="B15" s="5" t="s">
        <v>150</v>
      </c>
      <c r="C15" s="5" t="s">
        <v>151</v>
      </c>
      <c r="D15" s="6">
        <f t="shared" si="2"/>
        <v>5990410</v>
      </c>
      <c r="E15" s="6">
        <f t="shared" si="2"/>
        <v>5087700</v>
      </c>
      <c r="F15" s="6">
        <f t="shared" si="0"/>
        <v>2421032</v>
      </c>
      <c r="G15" s="6">
        <f t="shared" si="3"/>
        <v>0</v>
      </c>
      <c r="H15" s="6">
        <f t="shared" si="3"/>
        <v>2421032</v>
      </c>
      <c r="I15" s="6">
        <f t="shared" si="3"/>
        <v>2421032</v>
      </c>
      <c r="J15" s="6">
        <f t="shared" si="3"/>
        <v>0</v>
      </c>
      <c r="K15" s="6">
        <f t="shared" si="1"/>
        <v>0</v>
      </c>
    </row>
    <row r="16" spans="1:11" s="2" customFormat="1" ht="21.6" x14ac:dyDescent="0.3">
      <c r="A16" s="5" t="s">
        <v>331</v>
      </c>
      <c r="B16" s="5" t="s">
        <v>320</v>
      </c>
      <c r="C16" s="5" t="s">
        <v>321</v>
      </c>
      <c r="D16" s="6">
        <f t="shared" si="2"/>
        <v>5990410</v>
      </c>
      <c r="E16" s="6">
        <f t="shared" si="2"/>
        <v>5087700</v>
      </c>
      <c r="F16" s="6">
        <f t="shared" si="0"/>
        <v>2421032</v>
      </c>
      <c r="G16" s="6">
        <f t="shared" si="3"/>
        <v>0</v>
      </c>
      <c r="H16" s="6">
        <f t="shared" si="3"/>
        <v>2421032</v>
      </c>
      <c r="I16" s="6">
        <f t="shared" si="3"/>
        <v>2421032</v>
      </c>
      <c r="J16" s="6">
        <f t="shared" si="3"/>
        <v>0</v>
      </c>
      <c r="K16" s="6">
        <f t="shared" si="1"/>
        <v>0</v>
      </c>
    </row>
    <row r="17" spans="1:11" s="2" customFormat="1" x14ac:dyDescent="0.3">
      <c r="A17" s="5" t="s">
        <v>332</v>
      </c>
      <c r="B17" s="5" t="s">
        <v>186</v>
      </c>
      <c r="C17" s="5" t="s">
        <v>187</v>
      </c>
      <c r="D17" s="6">
        <v>5990410</v>
      </c>
      <c r="E17" s="6">
        <v>5087700</v>
      </c>
      <c r="F17" s="6">
        <f t="shared" si="0"/>
        <v>2421032</v>
      </c>
      <c r="G17" s="6">
        <v>0</v>
      </c>
      <c r="H17" s="6">
        <v>2421032</v>
      </c>
      <c r="I17" s="6">
        <v>2421032</v>
      </c>
      <c r="J17" s="6">
        <v>0</v>
      </c>
      <c r="K17" s="6">
        <f t="shared" si="1"/>
        <v>0</v>
      </c>
    </row>
    <row r="18" spans="1:11" s="2" customFormat="1" x14ac:dyDescent="0.3">
      <c r="A18" s="5" t="s">
        <v>333</v>
      </c>
      <c r="B18" s="5" t="s">
        <v>189</v>
      </c>
      <c r="C18" s="5" t="s">
        <v>190</v>
      </c>
      <c r="D18" s="6">
        <f>D19</f>
        <v>24330</v>
      </c>
      <c r="E18" s="6">
        <f>E19</f>
        <v>24330</v>
      </c>
      <c r="F18" s="6">
        <f t="shared" si="0"/>
        <v>34848</v>
      </c>
      <c r="G18" s="6">
        <f>G19</f>
        <v>0</v>
      </c>
      <c r="H18" s="6">
        <f>H19</f>
        <v>34848</v>
      </c>
      <c r="I18" s="6">
        <f>I19</f>
        <v>34848</v>
      </c>
      <c r="J18" s="6">
        <f>J19</f>
        <v>0</v>
      </c>
      <c r="K18" s="6">
        <f t="shared" si="1"/>
        <v>0</v>
      </c>
    </row>
    <row r="19" spans="1:11" s="2" customFormat="1" ht="21.6" x14ac:dyDescent="0.3">
      <c r="A19" s="5" t="s">
        <v>302</v>
      </c>
      <c r="B19" s="5" t="s">
        <v>192</v>
      </c>
      <c r="C19" s="5" t="s">
        <v>193</v>
      </c>
      <c r="D19" s="6">
        <f>D20+D21+D22</f>
        <v>24330</v>
      </c>
      <c r="E19" s="6">
        <f>E20+E21+E22</f>
        <v>24330</v>
      </c>
      <c r="F19" s="6">
        <f t="shared" si="0"/>
        <v>34848</v>
      </c>
      <c r="G19" s="6">
        <f>G20+G21+G22</f>
        <v>0</v>
      </c>
      <c r="H19" s="6">
        <f>H20+H21+H22</f>
        <v>34848</v>
      </c>
      <c r="I19" s="6">
        <f>I20+I21+I22</f>
        <v>34848</v>
      </c>
      <c r="J19" s="6">
        <f>J20+J21+J22</f>
        <v>0</v>
      </c>
      <c r="K19" s="6">
        <f t="shared" si="1"/>
        <v>0</v>
      </c>
    </row>
    <row r="20" spans="1:11" s="2" customFormat="1" ht="21.6" x14ac:dyDescent="0.3">
      <c r="A20" s="5" t="s">
        <v>56</v>
      </c>
      <c r="B20" s="5" t="s">
        <v>195</v>
      </c>
      <c r="C20" s="5" t="s">
        <v>196</v>
      </c>
      <c r="D20" s="6">
        <v>18520</v>
      </c>
      <c r="E20" s="6">
        <v>18520</v>
      </c>
      <c r="F20" s="6">
        <f t="shared" si="0"/>
        <v>0</v>
      </c>
      <c r="G20" s="6">
        <v>0</v>
      </c>
      <c r="H20" s="6">
        <v>0</v>
      </c>
      <c r="I20" s="6">
        <v>0</v>
      </c>
      <c r="J20" s="6">
        <v>0</v>
      </c>
      <c r="K20" s="6">
        <f t="shared" si="1"/>
        <v>0</v>
      </c>
    </row>
    <row r="21" spans="1:11" s="2" customFormat="1" ht="21.6" x14ac:dyDescent="0.3">
      <c r="A21" s="5" t="s">
        <v>59</v>
      </c>
      <c r="B21" s="5" t="s">
        <v>198</v>
      </c>
      <c r="C21" s="5" t="s">
        <v>199</v>
      </c>
      <c r="D21" s="6">
        <v>0</v>
      </c>
      <c r="E21" s="6">
        <v>0</v>
      </c>
      <c r="F21" s="6">
        <f t="shared" si="0"/>
        <v>29034</v>
      </c>
      <c r="G21" s="6">
        <v>0</v>
      </c>
      <c r="H21" s="6">
        <v>29034</v>
      </c>
      <c r="I21" s="6">
        <v>29034</v>
      </c>
      <c r="J21" s="6">
        <v>0</v>
      </c>
      <c r="K21" s="6">
        <f t="shared" si="1"/>
        <v>0</v>
      </c>
    </row>
    <row r="22" spans="1:11" s="2" customFormat="1" ht="21.6" x14ac:dyDescent="0.3">
      <c r="A22" s="5" t="s">
        <v>65</v>
      </c>
      <c r="B22" s="5" t="s">
        <v>201</v>
      </c>
      <c r="C22" s="5" t="s">
        <v>202</v>
      </c>
      <c r="D22" s="6">
        <v>5810</v>
      </c>
      <c r="E22" s="6">
        <v>5810</v>
      </c>
      <c r="F22" s="6">
        <f t="shared" si="0"/>
        <v>5814</v>
      </c>
      <c r="G22" s="6">
        <v>0</v>
      </c>
      <c r="H22" s="6">
        <v>5814</v>
      </c>
      <c r="I22" s="6">
        <v>5814</v>
      </c>
      <c r="J22" s="6">
        <v>0</v>
      </c>
      <c r="K22" s="6">
        <f t="shared" si="1"/>
        <v>0</v>
      </c>
    </row>
    <row r="23" spans="1:11" s="2" customFormat="1" x14ac:dyDescent="0.3">
      <c r="A23" s="5" t="s">
        <v>95</v>
      </c>
      <c r="B23" s="5" t="s">
        <v>204</v>
      </c>
      <c r="C23" s="5" t="s">
        <v>205</v>
      </c>
      <c r="D23" s="6">
        <f>D24</f>
        <v>73990440</v>
      </c>
      <c r="E23" s="6">
        <f>E24</f>
        <v>38541200</v>
      </c>
      <c r="F23" s="6">
        <f t="shared" si="0"/>
        <v>5948529</v>
      </c>
      <c r="G23" s="6">
        <f>G24</f>
        <v>41209</v>
      </c>
      <c r="H23" s="6">
        <f>H24</f>
        <v>5907320</v>
      </c>
      <c r="I23" s="6">
        <f>I24</f>
        <v>5931999</v>
      </c>
      <c r="J23" s="6">
        <f>J24</f>
        <v>16530</v>
      </c>
      <c r="K23" s="6">
        <f t="shared" si="1"/>
        <v>0</v>
      </c>
    </row>
    <row r="24" spans="1:11" s="2" customFormat="1" ht="21.6" x14ac:dyDescent="0.3">
      <c r="A24" s="5" t="s">
        <v>334</v>
      </c>
      <c r="B24" s="5" t="s">
        <v>207</v>
      </c>
      <c r="C24" s="5" t="s">
        <v>208</v>
      </c>
      <c r="D24" s="6">
        <f>D25+D37</f>
        <v>73990440</v>
      </c>
      <c r="E24" s="6">
        <f>E25+E37</f>
        <v>38541200</v>
      </c>
      <c r="F24" s="6">
        <f t="shared" si="0"/>
        <v>5948529</v>
      </c>
      <c r="G24" s="6">
        <f>G25+G37</f>
        <v>41209</v>
      </c>
      <c r="H24" s="6">
        <f>H25+H37</f>
        <v>5907320</v>
      </c>
      <c r="I24" s="6">
        <f>I25+I37</f>
        <v>5931999</v>
      </c>
      <c r="J24" s="6">
        <f>J25+J37</f>
        <v>16530</v>
      </c>
      <c r="K24" s="6">
        <f t="shared" si="1"/>
        <v>0</v>
      </c>
    </row>
    <row r="25" spans="1:11" s="2" customFormat="1" ht="82.8" x14ac:dyDescent="0.3">
      <c r="A25" s="5" t="s">
        <v>304</v>
      </c>
      <c r="B25" s="5" t="s">
        <v>210</v>
      </c>
      <c r="C25" s="5" t="s">
        <v>211</v>
      </c>
      <c r="D25" s="6">
        <f>+D26+D27+D28+D29+D32+D35</f>
        <v>68990480</v>
      </c>
      <c r="E25" s="6">
        <f>+E26+E27+E28+E29+E32+E35</f>
        <v>36041200</v>
      </c>
      <c r="F25" s="6">
        <f t="shared" si="0"/>
        <v>5948529</v>
      </c>
      <c r="G25" s="6">
        <f>+G26+G27+G28+G29+G32+G35</f>
        <v>41209</v>
      </c>
      <c r="H25" s="6">
        <f>+H26+H27+H28+H29+H32+H35</f>
        <v>5907320</v>
      </c>
      <c r="I25" s="6">
        <f>+I26+I27+I28+I29+I32+I35</f>
        <v>5931999</v>
      </c>
      <c r="J25" s="6">
        <f>+J26+J27+J28+J29+J32+J35</f>
        <v>16530</v>
      </c>
      <c r="K25" s="6">
        <f t="shared" si="1"/>
        <v>0</v>
      </c>
    </row>
    <row r="26" spans="1:11" s="2" customFormat="1" x14ac:dyDescent="0.3">
      <c r="A26" s="5" t="s">
        <v>158</v>
      </c>
      <c r="B26" s="5" t="s">
        <v>216</v>
      </c>
      <c r="C26" s="5" t="s">
        <v>217</v>
      </c>
      <c r="D26" s="6">
        <v>8681000</v>
      </c>
      <c r="E26" s="6">
        <v>5681000</v>
      </c>
      <c r="F26" s="6">
        <f t="shared" si="0"/>
        <v>2749583</v>
      </c>
      <c r="G26" s="6">
        <v>0</v>
      </c>
      <c r="H26" s="6">
        <v>2749583</v>
      </c>
      <c r="I26" s="6">
        <v>2749583</v>
      </c>
      <c r="J26" s="6">
        <v>0</v>
      </c>
      <c r="K26" s="6">
        <f t="shared" si="1"/>
        <v>0</v>
      </c>
    </row>
    <row r="27" spans="1:11" s="2" customFormat="1" ht="42" x14ac:dyDescent="0.3">
      <c r="A27" s="5" t="s">
        <v>313</v>
      </c>
      <c r="B27" s="5" t="s">
        <v>222</v>
      </c>
      <c r="C27" s="5" t="s">
        <v>223</v>
      </c>
      <c r="D27" s="6">
        <v>0</v>
      </c>
      <c r="E27" s="6">
        <v>0</v>
      </c>
      <c r="F27" s="6">
        <f t="shared" si="0"/>
        <v>41209</v>
      </c>
      <c r="G27" s="6">
        <v>41209</v>
      </c>
      <c r="H27" s="6">
        <v>0</v>
      </c>
      <c r="I27" s="6">
        <v>24679</v>
      </c>
      <c r="J27" s="6">
        <v>16530</v>
      </c>
      <c r="K27" s="6">
        <f t="shared" si="1"/>
        <v>0</v>
      </c>
    </row>
    <row r="28" spans="1:11" s="2" customFormat="1" ht="21.6" x14ac:dyDescent="0.3">
      <c r="A28" s="5" t="s">
        <v>335</v>
      </c>
      <c r="B28" s="5" t="s">
        <v>228</v>
      </c>
      <c r="C28" s="5" t="s">
        <v>229</v>
      </c>
      <c r="D28" s="6">
        <v>9000000</v>
      </c>
      <c r="E28" s="6">
        <v>4500000</v>
      </c>
      <c r="F28" s="6">
        <f t="shared" si="0"/>
        <v>0</v>
      </c>
      <c r="G28" s="6">
        <v>0</v>
      </c>
      <c r="H28" s="6">
        <v>0</v>
      </c>
      <c r="I28" s="6">
        <v>0</v>
      </c>
      <c r="J28" s="6">
        <v>0</v>
      </c>
      <c r="K28" s="6">
        <f t="shared" si="1"/>
        <v>0</v>
      </c>
    </row>
    <row r="29" spans="1:11" s="2" customFormat="1" ht="31.8" x14ac:dyDescent="0.3">
      <c r="A29" s="5" t="s">
        <v>315</v>
      </c>
      <c r="B29" s="5" t="s">
        <v>231</v>
      </c>
      <c r="C29" s="5" t="s">
        <v>232</v>
      </c>
      <c r="D29" s="6">
        <f>D30+D31</f>
        <v>40728590</v>
      </c>
      <c r="E29" s="6">
        <f>E30+E31</f>
        <v>18077470</v>
      </c>
      <c r="F29" s="6">
        <f t="shared" si="0"/>
        <v>2862654</v>
      </c>
      <c r="G29" s="6">
        <f>G30+G31</f>
        <v>0</v>
      </c>
      <c r="H29" s="6">
        <f>H30+H31</f>
        <v>2862654</v>
      </c>
      <c r="I29" s="6">
        <f>I30+I31</f>
        <v>2862654</v>
      </c>
      <c r="J29" s="6">
        <f>J30+J31</f>
        <v>0</v>
      </c>
      <c r="K29" s="6">
        <f t="shared" si="1"/>
        <v>0</v>
      </c>
    </row>
    <row r="30" spans="1:11" s="2" customFormat="1" x14ac:dyDescent="0.3">
      <c r="A30" s="5" t="s">
        <v>316</v>
      </c>
      <c r="B30" s="5" t="s">
        <v>234</v>
      </c>
      <c r="C30" s="5" t="s">
        <v>235</v>
      </c>
      <c r="D30" s="6">
        <v>34277000</v>
      </c>
      <c r="E30" s="6">
        <v>15191140</v>
      </c>
      <c r="F30" s="6">
        <f t="shared" si="0"/>
        <v>2418609</v>
      </c>
      <c r="G30" s="6">
        <v>0</v>
      </c>
      <c r="H30" s="6">
        <v>2418609</v>
      </c>
      <c r="I30" s="6">
        <v>2418609</v>
      </c>
      <c r="J30" s="6">
        <v>0</v>
      </c>
      <c r="K30" s="6">
        <f t="shared" si="1"/>
        <v>0</v>
      </c>
    </row>
    <row r="31" spans="1:11" s="2" customFormat="1" x14ac:dyDescent="0.3">
      <c r="A31" s="5" t="s">
        <v>173</v>
      </c>
      <c r="B31" s="5" t="s">
        <v>237</v>
      </c>
      <c r="C31" s="5" t="s">
        <v>238</v>
      </c>
      <c r="D31" s="6">
        <v>6451590</v>
      </c>
      <c r="E31" s="6">
        <v>2886330</v>
      </c>
      <c r="F31" s="6">
        <f t="shared" si="0"/>
        <v>444045</v>
      </c>
      <c r="G31" s="6">
        <v>0</v>
      </c>
      <c r="H31" s="6">
        <v>444045</v>
      </c>
      <c r="I31" s="6">
        <v>444045</v>
      </c>
      <c r="J31" s="6">
        <v>0</v>
      </c>
      <c r="K31" s="6">
        <f t="shared" si="1"/>
        <v>0</v>
      </c>
    </row>
    <row r="32" spans="1:11" s="2" customFormat="1" ht="21.6" x14ac:dyDescent="0.3">
      <c r="A32" s="5" t="s">
        <v>336</v>
      </c>
      <c r="B32" s="5" t="s">
        <v>240</v>
      </c>
      <c r="C32" s="5" t="s">
        <v>241</v>
      </c>
      <c r="D32" s="6">
        <f>D33+D34</f>
        <v>9250140</v>
      </c>
      <c r="E32" s="6">
        <f>E33+E34</f>
        <v>6751980</v>
      </c>
      <c r="F32" s="6">
        <f t="shared" si="0"/>
        <v>295083</v>
      </c>
      <c r="G32" s="6">
        <f>G33+G34</f>
        <v>0</v>
      </c>
      <c r="H32" s="6">
        <f>H33+H34</f>
        <v>295083</v>
      </c>
      <c r="I32" s="6">
        <f>I33+I34</f>
        <v>295083</v>
      </c>
      <c r="J32" s="6">
        <f>J33+J34</f>
        <v>0</v>
      </c>
      <c r="K32" s="6">
        <f t="shared" si="1"/>
        <v>0</v>
      </c>
    </row>
    <row r="33" spans="1:11" s="2" customFormat="1" x14ac:dyDescent="0.3">
      <c r="A33" s="5" t="s">
        <v>317</v>
      </c>
      <c r="B33" s="5" t="s">
        <v>243</v>
      </c>
      <c r="C33" s="5" t="s">
        <v>244</v>
      </c>
      <c r="D33" s="6">
        <v>7773220</v>
      </c>
      <c r="E33" s="6">
        <v>5673920</v>
      </c>
      <c r="F33" s="6">
        <f t="shared" si="0"/>
        <v>250292</v>
      </c>
      <c r="G33" s="6">
        <v>0</v>
      </c>
      <c r="H33" s="6">
        <v>250292</v>
      </c>
      <c r="I33" s="6">
        <v>250292</v>
      </c>
      <c r="J33" s="6">
        <v>0</v>
      </c>
      <c r="K33" s="6">
        <f t="shared" si="1"/>
        <v>0</v>
      </c>
    </row>
    <row r="34" spans="1:11" s="2" customFormat="1" x14ac:dyDescent="0.3">
      <c r="A34" s="5" t="s">
        <v>176</v>
      </c>
      <c r="B34" s="5" t="s">
        <v>237</v>
      </c>
      <c r="C34" s="5" t="s">
        <v>246</v>
      </c>
      <c r="D34" s="6">
        <v>1476920</v>
      </c>
      <c r="E34" s="6">
        <v>1078060</v>
      </c>
      <c r="F34" s="6">
        <f t="shared" si="0"/>
        <v>44791</v>
      </c>
      <c r="G34" s="6">
        <v>0</v>
      </c>
      <c r="H34" s="6">
        <v>44791</v>
      </c>
      <c r="I34" s="6">
        <v>44791</v>
      </c>
      <c r="J34" s="6">
        <v>0</v>
      </c>
      <c r="K34" s="6">
        <f t="shared" si="1"/>
        <v>0</v>
      </c>
    </row>
    <row r="35" spans="1:11" s="2" customFormat="1" ht="42" x14ac:dyDescent="0.3">
      <c r="A35" s="5" t="s">
        <v>337</v>
      </c>
      <c r="B35" s="5" t="s">
        <v>248</v>
      </c>
      <c r="C35" s="5" t="s">
        <v>249</v>
      </c>
      <c r="D35" s="6">
        <f>+D36</f>
        <v>1330750</v>
      </c>
      <c r="E35" s="6">
        <f>+E36</f>
        <v>1030750</v>
      </c>
      <c r="F35" s="6">
        <f t="shared" si="0"/>
        <v>0</v>
      </c>
      <c r="G35" s="6">
        <f>+G36</f>
        <v>0</v>
      </c>
      <c r="H35" s="6">
        <f>+H36</f>
        <v>0</v>
      </c>
      <c r="I35" s="6">
        <f>+I36</f>
        <v>0</v>
      </c>
      <c r="J35" s="6">
        <f>+J36</f>
        <v>0</v>
      </c>
      <c r="K35" s="6">
        <f t="shared" si="1"/>
        <v>0</v>
      </c>
    </row>
    <row r="36" spans="1:11" s="2" customFormat="1" ht="42" x14ac:dyDescent="0.3">
      <c r="A36" s="5" t="s">
        <v>179</v>
      </c>
      <c r="B36" s="5" t="s">
        <v>251</v>
      </c>
      <c r="C36" s="5" t="s">
        <v>252</v>
      </c>
      <c r="D36" s="6">
        <v>1330750</v>
      </c>
      <c r="E36" s="6">
        <v>1030750</v>
      </c>
      <c r="F36" s="6">
        <f t="shared" si="0"/>
        <v>0</v>
      </c>
      <c r="G36" s="6">
        <v>0</v>
      </c>
      <c r="H36" s="6">
        <v>0</v>
      </c>
      <c r="I36" s="6">
        <v>0</v>
      </c>
      <c r="J36" s="6">
        <v>0</v>
      </c>
      <c r="K36" s="6">
        <f t="shared" si="1"/>
        <v>0</v>
      </c>
    </row>
    <row r="37" spans="1:11" s="2" customFormat="1" ht="31.8" x14ac:dyDescent="0.3">
      <c r="A37" s="5" t="s">
        <v>182</v>
      </c>
      <c r="B37" s="5" t="s">
        <v>254</v>
      </c>
      <c r="C37" s="5" t="s">
        <v>255</v>
      </c>
      <c r="D37" s="6">
        <f>+D38</f>
        <v>4999960</v>
      </c>
      <c r="E37" s="6">
        <f>+E38</f>
        <v>2500000</v>
      </c>
      <c r="F37" s="6">
        <f t="shared" si="0"/>
        <v>0</v>
      </c>
      <c r="G37" s="6">
        <f>+G38</f>
        <v>0</v>
      </c>
      <c r="H37" s="6">
        <f>+H38</f>
        <v>0</v>
      </c>
      <c r="I37" s="6">
        <f>+I38</f>
        <v>0</v>
      </c>
      <c r="J37" s="6">
        <f>+J38</f>
        <v>0</v>
      </c>
      <c r="K37" s="6">
        <f t="shared" si="1"/>
        <v>0</v>
      </c>
    </row>
    <row r="38" spans="1:11" s="2" customFormat="1" ht="31.8" x14ac:dyDescent="0.3">
      <c r="A38" s="5" t="s">
        <v>194</v>
      </c>
      <c r="B38" s="5" t="s">
        <v>260</v>
      </c>
      <c r="C38" s="5" t="s">
        <v>261</v>
      </c>
      <c r="D38" s="6">
        <v>4999960</v>
      </c>
      <c r="E38" s="6">
        <v>2500000</v>
      </c>
      <c r="F38" s="6">
        <f t="shared" si="0"/>
        <v>0</v>
      </c>
      <c r="G38" s="6">
        <v>0</v>
      </c>
      <c r="H38" s="6">
        <v>0</v>
      </c>
      <c r="I38" s="6">
        <v>0</v>
      </c>
      <c r="J38" s="6">
        <v>0</v>
      </c>
      <c r="K38" s="6">
        <f t="shared" si="1"/>
        <v>0</v>
      </c>
    </row>
    <row r="39" spans="1:11" s="2" customFormat="1" ht="31.8" x14ac:dyDescent="0.3">
      <c r="A39" s="5" t="s">
        <v>338</v>
      </c>
      <c r="B39" s="5" t="s">
        <v>263</v>
      </c>
      <c r="C39" s="5" t="s">
        <v>264</v>
      </c>
      <c r="D39" s="6">
        <f>+D40</f>
        <v>8686550</v>
      </c>
      <c r="E39" s="6">
        <f>+E40</f>
        <v>6186550</v>
      </c>
      <c r="F39" s="6">
        <f t="shared" si="0"/>
        <v>0</v>
      </c>
      <c r="G39" s="6">
        <f>+G40</f>
        <v>0</v>
      </c>
      <c r="H39" s="6">
        <f>+H40</f>
        <v>0</v>
      </c>
      <c r="I39" s="6">
        <f>+I40</f>
        <v>0</v>
      </c>
      <c r="J39" s="6">
        <f>+J40</f>
        <v>0</v>
      </c>
      <c r="K39" s="6">
        <f t="shared" si="1"/>
        <v>0</v>
      </c>
    </row>
    <row r="40" spans="1:11" s="2" customFormat="1" ht="21.6" x14ac:dyDescent="0.3">
      <c r="A40" s="5" t="s">
        <v>215</v>
      </c>
      <c r="B40" s="5" t="s">
        <v>266</v>
      </c>
      <c r="C40" s="5" t="s">
        <v>267</v>
      </c>
      <c r="D40" s="6">
        <f>D41</f>
        <v>8686550</v>
      </c>
      <c r="E40" s="6">
        <f>E41</f>
        <v>6186550</v>
      </c>
      <c r="F40" s="6">
        <f t="shared" si="0"/>
        <v>0</v>
      </c>
      <c r="G40" s="6">
        <f>G41</f>
        <v>0</v>
      </c>
      <c r="H40" s="6">
        <f>H41</f>
        <v>0</v>
      </c>
      <c r="I40" s="6">
        <f>I41</f>
        <v>0</v>
      </c>
      <c r="J40" s="6">
        <f>J41</f>
        <v>0</v>
      </c>
      <c r="K40" s="6">
        <f t="shared" si="1"/>
        <v>0</v>
      </c>
    </row>
    <row r="41" spans="1:11" s="2" customFormat="1" x14ac:dyDescent="0.3">
      <c r="A41" s="5" t="s">
        <v>218</v>
      </c>
      <c r="B41" s="5" t="s">
        <v>269</v>
      </c>
      <c r="C41" s="5" t="s">
        <v>270</v>
      </c>
      <c r="D41" s="6">
        <v>8686550</v>
      </c>
      <c r="E41" s="6">
        <v>6186550</v>
      </c>
      <c r="F41" s="6">
        <f t="shared" si="0"/>
        <v>0</v>
      </c>
      <c r="G41" s="6">
        <v>0</v>
      </c>
      <c r="H41" s="6">
        <v>0</v>
      </c>
      <c r="I41" s="6">
        <v>0</v>
      </c>
      <c r="J41" s="6">
        <v>0</v>
      </c>
      <c r="K41" s="6">
        <f t="shared" si="1"/>
        <v>0</v>
      </c>
    </row>
    <row r="42" spans="1:11" s="2" customFormat="1" ht="31.8" x14ac:dyDescent="0.3">
      <c r="A42" s="5" t="s">
        <v>236</v>
      </c>
      <c r="B42" s="5" t="s">
        <v>272</v>
      </c>
      <c r="C42" s="5" t="s">
        <v>273</v>
      </c>
      <c r="D42" s="6">
        <f>D43+D47</f>
        <v>238430</v>
      </c>
      <c r="E42" s="6">
        <f>E43+E47</f>
        <v>238430</v>
      </c>
      <c r="F42" s="6">
        <f t="shared" si="0"/>
        <v>497828</v>
      </c>
      <c r="G42" s="6">
        <f>G43+G47</f>
        <v>259384</v>
      </c>
      <c r="H42" s="6">
        <f>H43+H47</f>
        <v>238444</v>
      </c>
      <c r="I42" s="6">
        <f>I43+I47</f>
        <v>-1233957</v>
      </c>
      <c r="J42" s="6">
        <f>J43+J47</f>
        <v>1731785</v>
      </c>
      <c r="K42" s="6">
        <f t="shared" si="1"/>
        <v>0</v>
      </c>
    </row>
    <row r="43" spans="1:11" s="2" customFormat="1" x14ac:dyDescent="0.3">
      <c r="A43" s="5" t="s">
        <v>239</v>
      </c>
      <c r="B43" s="5" t="s">
        <v>275</v>
      </c>
      <c r="C43" s="5" t="s">
        <v>276</v>
      </c>
      <c r="D43" s="6">
        <f>D44+D45+D46</f>
        <v>191020</v>
      </c>
      <c r="E43" s="6">
        <f>E44+E45+E46</f>
        <v>191020</v>
      </c>
      <c r="F43" s="6">
        <f t="shared" si="0"/>
        <v>382048</v>
      </c>
      <c r="G43" s="6">
        <f>G44+G45+G46</f>
        <v>191024</v>
      </c>
      <c r="H43" s="6">
        <f>H44+H45+H46</f>
        <v>191024</v>
      </c>
      <c r="I43" s="6">
        <f>I44+I45+I46</f>
        <v>-1208799</v>
      </c>
      <c r="J43" s="6">
        <f>J44+J45+J46</f>
        <v>1590847</v>
      </c>
      <c r="K43" s="6">
        <f t="shared" si="1"/>
        <v>0</v>
      </c>
    </row>
    <row r="44" spans="1:11" s="2" customFormat="1" ht="21.6" x14ac:dyDescent="0.3">
      <c r="A44" s="5" t="s">
        <v>242</v>
      </c>
      <c r="B44" s="5" t="s">
        <v>278</v>
      </c>
      <c r="C44" s="5" t="s">
        <v>279</v>
      </c>
      <c r="D44" s="6">
        <v>0</v>
      </c>
      <c r="E44" s="6">
        <v>0</v>
      </c>
      <c r="F44" s="6">
        <f t="shared" si="0"/>
        <v>191024</v>
      </c>
      <c r="G44" s="6">
        <v>191024</v>
      </c>
      <c r="H44" s="6">
        <v>0</v>
      </c>
      <c r="I44" s="6">
        <v>0</v>
      </c>
      <c r="J44" s="6">
        <v>191024</v>
      </c>
      <c r="K44" s="6">
        <f t="shared" si="1"/>
        <v>0</v>
      </c>
    </row>
    <row r="45" spans="1:11" s="2" customFormat="1" ht="21.6" x14ac:dyDescent="0.3">
      <c r="A45" s="5" t="s">
        <v>339</v>
      </c>
      <c r="B45" s="5" t="s">
        <v>281</v>
      </c>
      <c r="C45" s="5" t="s">
        <v>282</v>
      </c>
      <c r="D45" s="6">
        <v>191020</v>
      </c>
      <c r="E45" s="6">
        <v>191020</v>
      </c>
      <c r="F45" s="6">
        <f t="shared" si="0"/>
        <v>191024</v>
      </c>
      <c r="G45" s="6">
        <v>0</v>
      </c>
      <c r="H45" s="6">
        <v>191024</v>
      </c>
      <c r="I45" s="6">
        <v>191024</v>
      </c>
      <c r="J45" s="6">
        <v>0</v>
      </c>
      <c r="K45" s="6">
        <f t="shared" si="1"/>
        <v>0</v>
      </c>
    </row>
    <row r="46" spans="1:11" s="2" customFormat="1" x14ac:dyDescent="0.3">
      <c r="A46" s="5" t="s">
        <v>245</v>
      </c>
      <c r="B46" s="5" t="s">
        <v>284</v>
      </c>
      <c r="C46" s="5" t="s">
        <v>285</v>
      </c>
      <c r="D46" s="6">
        <v>0</v>
      </c>
      <c r="E46" s="6">
        <v>0</v>
      </c>
      <c r="F46" s="6">
        <f t="shared" si="0"/>
        <v>0</v>
      </c>
      <c r="G46" s="6">
        <v>0</v>
      </c>
      <c r="H46" s="6">
        <v>0</v>
      </c>
      <c r="I46" s="6">
        <v>-1399823</v>
      </c>
      <c r="J46" s="6">
        <v>1399823</v>
      </c>
      <c r="K46" s="6">
        <f t="shared" si="1"/>
        <v>0</v>
      </c>
    </row>
    <row r="47" spans="1:11" s="2" customFormat="1" x14ac:dyDescent="0.3">
      <c r="A47" s="5" t="s">
        <v>340</v>
      </c>
      <c r="B47" s="5" t="s">
        <v>287</v>
      </c>
      <c r="C47" s="5" t="s">
        <v>288</v>
      </c>
      <c r="D47" s="6">
        <f>D48+D49</f>
        <v>47410</v>
      </c>
      <c r="E47" s="6">
        <f>E48+E49</f>
        <v>47410</v>
      </c>
      <c r="F47" s="6">
        <f t="shared" si="0"/>
        <v>115780</v>
      </c>
      <c r="G47" s="6">
        <f>G48+G49</f>
        <v>68360</v>
      </c>
      <c r="H47" s="6">
        <f>H48+H49</f>
        <v>47420</v>
      </c>
      <c r="I47" s="6">
        <f>I48+I49</f>
        <v>-25158</v>
      </c>
      <c r="J47" s="6">
        <f>J48+J49</f>
        <v>140938</v>
      </c>
      <c r="K47" s="6">
        <f t="shared" si="1"/>
        <v>0</v>
      </c>
    </row>
    <row r="48" spans="1:11" s="2" customFormat="1" ht="21.6" x14ac:dyDescent="0.3">
      <c r="A48" s="5" t="s">
        <v>341</v>
      </c>
      <c r="B48" s="5" t="s">
        <v>278</v>
      </c>
      <c r="C48" s="5" t="s">
        <v>290</v>
      </c>
      <c r="D48" s="6">
        <v>0</v>
      </c>
      <c r="E48" s="6">
        <v>0</v>
      </c>
      <c r="F48" s="6">
        <f t="shared" si="0"/>
        <v>68360</v>
      </c>
      <c r="G48" s="6">
        <v>68360</v>
      </c>
      <c r="H48" s="6">
        <v>0</v>
      </c>
      <c r="I48" s="6">
        <v>-72578</v>
      </c>
      <c r="J48" s="6">
        <v>140938</v>
      </c>
      <c r="K48" s="6">
        <f t="shared" si="1"/>
        <v>0</v>
      </c>
    </row>
    <row r="49" spans="1:12" s="2" customFormat="1" ht="21.6" x14ac:dyDescent="0.3">
      <c r="A49" s="5" t="s">
        <v>342</v>
      </c>
      <c r="B49" s="5" t="s">
        <v>281</v>
      </c>
      <c r="C49" s="5" t="s">
        <v>292</v>
      </c>
      <c r="D49" s="6">
        <v>47410</v>
      </c>
      <c r="E49" s="6">
        <v>47410</v>
      </c>
      <c r="F49" s="6">
        <f t="shared" si="0"/>
        <v>47420</v>
      </c>
      <c r="G49" s="6">
        <v>0</v>
      </c>
      <c r="H49" s="6">
        <v>47420</v>
      </c>
      <c r="I49" s="6">
        <v>47420</v>
      </c>
      <c r="J49" s="6">
        <v>0</v>
      </c>
      <c r="K49" s="6">
        <f t="shared" si="1"/>
        <v>0</v>
      </c>
    </row>
    <row r="50" spans="1:12" s="2" customFormat="1" x14ac:dyDescent="0.3">
      <c r="A50" s="3"/>
      <c r="B50" s="3"/>
      <c r="C50" s="3"/>
      <c r="D50" s="4"/>
      <c r="E50" s="4"/>
      <c r="F50" s="4"/>
      <c r="G50" s="4"/>
      <c r="H50" s="4"/>
      <c r="I50" s="4"/>
      <c r="J50" s="4"/>
      <c r="K50" s="4"/>
    </row>
    <row r="51" spans="1:12" x14ac:dyDescent="0.3">
      <c r="A51" s="11" t="s">
        <v>293</v>
      </c>
      <c r="B51" s="11"/>
      <c r="C51" s="11"/>
      <c r="D51" s="11"/>
      <c r="E51" s="11" t="s">
        <v>295</v>
      </c>
      <c r="F51" s="11"/>
      <c r="G51" s="11"/>
      <c r="H51" s="11"/>
      <c r="I51" s="11" t="s">
        <v>297</v>
      </c>
      <c r="J51" s="11"/>
      <c r="K51" s="11"/>
      <c r="L51" s="11"/>
    </row>
    <row r="52" spans="1:12" x14ac:dyDescent="0.3">
      <c r="A52" s="17" t="s">
        <v>294</v>
      </c>
      <c r="B52" s="17"/>
      <c r="C52" s="17"/>
      <c r="D52" s="17"/>
      <c r="E52" s="17" t="s">
        <v>296</v>
      </c>
      <c r="F52" s="17"/>
      <c r="G52" s="17"/>
      <c r="H52" s="17"/>
      <c r="I52" s="17"/>
      <c r="J52" s="17"/>
      <c r="K52" s="17"/>
      <c r="L52" s="17"/>
    </row>
    <row r="101" spans="1:20" x14ac:dyDescent="0.3">
      <c r="A101" s="7"/>
      <c r="B101" s="7"/>
      <c r="C101" s="7"/>
      <c r="D101" s="7"/>
      <c r="I101" s="7"/>
      <c r="J101" s="7"/>
      <c r="K101" s="7"/>
      <c r="L101" s="7"/>
      <c r="Q101" s="7"/>
      <c r="R101" s="7"/>
      <c r="S101" s="7"/>
      <c r="T101" s="7"/>
    </row>
  </sheetData>
  <mergeCells count="23">
    <mergeCell ref="A51:D51"/>
    <mergeCell ref="A52:D52"/>
    <mergeCell ref="E51:H51"/>
    <mergeCell ref="E52:H52"/>
    <mergeCell ref="I51:L51"/>
    <mergeCell ref="I52:L52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I7:I10"/>
    <mergeCell ref="J7:J10"/>
    <mergeCell ref="K7:K10"/>
    <mergeCell ref="A1:K1"/>
    <mergeCell ref="A2:K2"/>
    <mergeCell ref="A3:K3"/>
    <mergeCell ref="A4:K4"/>
    <mergeCell ref="A5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Oana.Dutca</dc:creator>
  <cp:lastModifiedBy>Luminita.Ropcean</cp:lastModifiedBy>
  <cp:lastPrinted>2024-08-09T08:25:27Z</cp:lastPrinted>
  <dcterms:created xsi:type="dcterms:W3CDTF">2024-08-08T12:15:12Z</dcterms:created>
  <dcterms:modified xsi:type="dcterms:W3CDTF">2024-09-04T05:39:51Z</dcterms:modified>
</cp:coreProperties>
</file>