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1827798C-DD5A-49C4-B098-B04D68E82DC8}" xr6:coauthVersionLast="47" xr6:coauthVersionMax="47" xr10:uidLastSave="{00000000-0000-0000-0000-000000000000}"/>
  <bookViews>
    <workbookView xWindow="-120" yWindow="-120" windowWidth="29040" windowHeight="15990" xr2:uid="{5AB626F0-BD0B-4484-9761-5FF36DD51D32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4" i="1" l="1"/>
  <c r="F233" i="1"/>
  <c r="I232" i="1"/>
  <c r="I227" i="1" s="1"/>
  <c r="H232" i="1"/>
  <c r="H227" i="1" s="1"/>
  <c r="F227" i="1" s="1"/>
  <c r="G232" i="1"/>
  <c r="F232" i="1" s="1"/>
  <c r="E232" i="1"/>
  <c r="D232" i="1"/>
  <c r="D227" i="1" s="1"/>
  <c r="F231" i="1"/>
  <c r="F230" i="1"/>
  <c r="F229" i="1"/>
  <c r="I228" i="1"/>
  <c r="H228" i="1"/>
  <c r="G228" i="1"/>
  <c r="F228" i="1"/>
  <c r="E228" i="1"/>
  <c r="E227" i="1" s="1"/>
  <c r="D228" i="1"/>
  <c r="G227" i="1"/>
  <c r="F226" i="1"/>
  <c r="I225" i="1"/>
  <c r="H225" i="1"/>
  <c r="G225" i="1"/>
  <c r="G221" i="1" s="1"/>
  <c r="F221" i="1" s="1"/>
  <c r="F225" i="1"/>
  <c r="E225" i="1"/>
  <c r="D225" i="1"/>
  <c r="F224" i="1"/>
  <c r="F223" i="1"/>
  <c r="I222" i="1"/>
  <c r="H222" i="1"/>
  <c r="F222" i="1" s="1"/>
  <c r="G222" i="1"/>
  <c r="E222" i="1"/>
  <c r="D222" i="1"/>
  <c r="I221" i="1"/>
  <c r="H221" i="1"/>
  <c r="E221" i="1"/>
  <c r="D221" i="1"/>
  <c r="F220" i="1"/>
  <c r="F219" i="1"/>
  <c r="I218" i="1"/>
  <c r="H218" i="1"/>
  <c r="G218" i="1"/>
  <c r="F218" i="1" s="1"/>
  <c r="E218" i="1"/>
  <c r="E213" i="1" s="1"/>
  <c r="D218" i="1"/>
  <c r="D213" i="1" s="1"/>
  <c r="F217" i="1"/>
  <c r="F216" i="1"/>
  <c r="I215" i="1"/>
  <c r="I213" i="1" s="1"/>
  <c r="H215" i="1"/>
  <c r="G215" i="1"/>
  <c r="F215" i="1"/>
  <c r="E215" i="1"/>
  <c r="D215" i="1"/>
  <c r="F214" i="1"/>
  <c r="H213" i="1"/>
  <c r="G213" i="1"/>
  <c r="F213" i="1" s="1"/>
  <c r="F212" i="1"/>
  <c r="I211" i="1"/>
  <c r="H211" i="1"/>
  <c r="F211" i="1" s="1"/>
  <c r="G211" i="1"/>
  <c r="E211" i="1"/>
  <c r="D211" i="1"/>
  <c r="F210" i="1"/>
  <c r="F209" i="1"/>
  <c r="I208" i="1"/>
  <c r="H208" i="1"/>
  <c r="G208" i="1"/>
  <c r="F208" i="1" s="1"/>
  <c r="E208" i="1"/>
  <c r="D208" i="1"/>
  <c r="F207" i="1"/>
  <c r="F206" i="1"/>
  <c r="F205" i="1"/>
  <c r="I204" i="1"/>
  <c r="I200" i="1" s="1"/>
  <c r="I199" i="1" s="1"/>
  <c r="I198" i="1" s="1"/>
  <c r="I187" i="1" s="1"/>
  <c r="H204" i="1"/>
  <c r="H200" i="1" s="1"/>
  <c r="H199" i="1" s="1"/>
  <c r="H198" i="1" s="1"/>
  <c r="G204" i="1"/>
  <c r="F204" i="1" s="1"/>
  <c r="E204" i="1"/>
  <c r="D204" i="1"/>
  <c r="F203" i="1"/>
  <c r="F202" i="1"/>
  <c r="F201" i="1"/>
  <c r="E200" i="1"/>
  <c r="E199" i="1" s="1"/>
  <c r="E198" i="1" s="1"/>
  <c r="D200" i="1"/>
  <c r="D199" i="1" s="1"/>
  <c r="D198" i="1" s="1"/>
  <c r="F197" i="1"/>
  <c r="F196" i="1"/>
  <c r="F195" i="1"/>
  <c r="I194" i="1"/>
  <c r="H194" i="1"/>
  <c r="G194" i="1"/>
  <c r="F194" i="1" s="1"/>
  <c r="E194" i="1"/>
  <c r="D194" i="1"/>
  <c r="D193" i="1" s="1"/>
  <c r="D187" i="1" s="1"/>
  <c r="I193" i="1"/>
  <c r="H193" i="1"/>
  <c r="E193" i="1"/>
  <c r="F192" i="1"/>
  <c r="I191" i="1"/>
  <c r="H191" i="1"/>
  <c r="H190" i="1" s="1"/>
  <c r="H189" i="1" s="1"/>
  <c r="H188" i="1" s="1"/>
  <c r="G191" i="1"/>
  <c r="E191" i="1"/>
  <c r="E190" i="1" s="1"/>
  <c r="E189" i="1" s="1"/>
  <c r="E188" i="1" s="1"/>
  <c r="D191" i="1"/>
  <c r="I190" i="1"/>
  <c r="G190" i="1"/>
  <c r="D190" i="1"/>
  <c r="I189" i="1"/>
  <c r="G189" i="1"/>
  <c r="D189" i="1"/>
  <c r="I188" i="1"/>
  <c r="G188" i="1"/>
  <c r="D188" i="1"/>
  <c r="F181" i="1"/>
  <c r="I180" i="1"/>
  <c r="I175" i="1" s="1"/>
  <c r="I174" i="1" s="1"/>
  <c r="H180" i="1"/>
  <c r="H175" i="1" s="1"/>
  <c r="H174" i="1" s="1"/>
  <c r="G180" i="1"/>
  <c r="F180" i="1" s="1"/>
  <c r="E180" i="1"/>
  <c r="D180" i="1"/>
  <c r="D175" i="1" s="1"/>
  <c r="D174" i="1" s="1"/>
  <c r="F179" i="1"/>
  <c r="F178" i="1"/>
  <c r="F177" i="1"/>
  <c r="I176" i="1"/>
  <c r="H176" i="1"/>
  <c r="G176" i="1"/>
  <c r="F176" i="1" s="1"/>
  <c r="E176" i="1"/>
  <c r="D176" i="1"/>
  <c r="G175" i="1"/>
  <c r="F175" i="1" s="1"/>
  <c r="E175" i="1"/>
  <c r="G174" i="1"/>
  <c r="E174" i="1"/>
  <c r="F173" i="1"/>
  <c r="I172" i="1"/>
  <c r="H172" i="1"/>
  <c r="G172" i="1"/>
  <c r="F172" i="1"/>
  <c r="E172" i="1"/>
  <c r="D172" i="1"/>
  <c r="F171" i="1"/>
  <c r="F170" i="1"/>
  <c r="I169" i="1"/>
  <c r="H169" i="1"/>
  <c r="H161" i="1" s="1"/>
  <c r="H156" i="1" s="1"/>
  <c r="G169" i="1"/>
  <c r="F169" i="1" s="1"/>
  <c r="E169" i="1"/>
  <c r="D169" i="1"/>
  <c r="F168" i="1"/>
  <c r="F167" i="1"/>
  <c r="I166" i="1"/>
  <c r="H166" i="1"/>
  <c r="G166" i="1"/>
  <c r="F166" i="1"/>
  <c r="E166" i="1"/>
  <c r="D166" i="1"/>
  <c r="D165" i="1" s="1"/>
  <c r="D161" i="1" s="1"/>
  <c r="D156" i="1" s="1"/>
  <c r="I165" i="1"/>
  <c r="I161" i="1" s="1"/>
  <c r="H165" i="1"/>
  <c r="G165" i="1"/>
  <c r="G161" i="1" s="1"/>
  <c r="F165" i="1"/>
  <c r="E165" i="1"/>
  <c r="F164" i="1"/>
  <c r="F163" i="1"/>
  <c r="I162" i="1"/>
  <c r="H162" i="1"/>
  <c r="G162" i="1"/>
  <c r="F162" i="1"/>
  <c r="E162" i="1"/>
  <c r="D162" i="1"/>
  <c r="E161" i="1"/>
  <c r="E156" i="1" s="1"/>
  <c r="F160" i="1"/>
  <c r="I159" i="1"/>
  <c r="H159" i="1"/>
  <c r="G159" i="1"/>
  <c r="F159" i="1" s="1"/>
  <c r="E159" i="1"/>
  <c r="D159" i="1"/>
  <c r="I158" i="1"/>
  <c r="H158" i="1"/>
  <c r="G158" i="1"/>
  <c r="F158" i="1" s="1"/>
  <c r="E158" i="1"/>
  <c r="D158" i="1"/>
  <c r="I157" i="1"/>
  <c r="I156" i="1" s="1"/>
  <c r="H157" i="1"/>
  <c r="G157" i="1"/>
  <c r="F157" i="1" s="1"/>
  <c r="E157" i="1"/>
  <c r="D157" i="1"/>
  <c r="F155" i="1"/>
  <c r="I154" i="1"/>
  <c r="H154" i="1"/>
  <c r="G154" i="1"/>
  <c r="F154" i="1" s="1"/>
  <c r="E154" i="1"/>
  <c r="D154" i="1"/>
  <c r="I153" i="1"/>
  <c r="H153" i="1"/>
  <c r="G153" i="1"/>
  <c r="F153" i="1" s="1"/>
  <c r="E153" i="1"/>
  <c r="D153" i="1"/>
  <c r="F152" i="1"/>
  <c r="F151" i="1"/>
  <c r="F150" i="1"/>
  <c r="F149" i="1"/>
  <c r="I148" i="1"/>
  <c r="H148" i="1"/>
  <c r="G148" i="1"/>
  <c r="F148" i="1"/>
  <c r="E148" i="1"/>
  <c r="D148" i="1"/>
  <c r="I147" i="1"/>
  <c r="H147" i="1"/>
  <c r="H141" i="1" s="1"/>
  <c r="G147" i="1"/>
  <c r="F147" i="1"/>
  <c r="E147" i="1"/>
  <c r="D147" i="1"/>
  <c r="F146" i="1"/>
  <c r="I145" i="1"/>
  <c r="H145" i="1"/>
  <c r="G145" i="1"/>
  <c r="F145" i="1" s="1"/>
  <c r="E145" i="1"/>
  <c r="D145" i="1"/>
  <c r="D141" i="1" s="1"/>
  <c r="F144" i="1"/>
  <c r="F143" i="1"/>
  <c r="I142" i="1"/>
  <c r="I141" i="1" s="1"/>
  <c r="H142" i="1"/>
  <c r="F142" i="1" s="1"/>
  <c r="G142" i="1"/>
  <c r="E142" i="1"/>
  <c r="D142" i="1"/>
  <c r="E141" i="1"/>
  <c r="F140" i="1"/>
  <c r="F139" i="1"/>
  <c r="F138" i="1"/>
  <c r="F137" i="1"/>
  <c r="F136" i="1"/>
  <c r="I135" i="1"/>
  <c r="H135" i="1"/>
  <c r="H131" i="1" s="1"/>
  <c r="H130" i="1" s="1"/>
  <c r="G135" i="1"/>
  <c r="F135" i="1" s="1"/>
  <c r="E135" i="1"/>
  <c r="E131" i="1" s="1"/>
  <c r="E130" i="1" s="1"/>
  <c r="E121" i="1" s="1"/>
  <c r="E120" i="1" s="1"/>
  <c r="E119" i="1" s="1"/>
  <c r="D135" i="1"/>
  <c r="F134" i="1"/>
  <c r="F133" i="1"/>
  <c r="I132" i="1"/>
  <c r="H132" i="1"/>
  <c r="G132" i="1"/>
  <c r="F132" i="1"/>
  <c r="E132" i="1"/>
  <c r="D132" i="1"/>
  <c r="I131" i="1"/>
  <c r="D131" i="1"/>
  <c r="I130" i="1"/>
  <c r="D130" i="1"/>
  <c r="F129" i="1"/>
  <c r="F128" i="1"/>
  <c r="F127" i="1"/>
  <c r="I126" i="1"/>
  <c r="I123" i="1" s="1"/>
  <c r="I122" i="1" s="1"/>
  <c r="H126" i="1"/>
  <c r="G126" i="1"/>
  <c r="F126" i="1" s="1"/>
  <c r="E126" i="1"/>
  <c r="D126" i="1"/>
  <c r="F125" i="1"/>
  <c r="I124" i="1"/>
  <c r="H124" i="1"/>
  <c r="G124" i="1"/>
  <c r="F124" i="1" s="1"/>
  <c r="E124" i="1"/>
  <c r="D124" i="1"/>
  <c r="H123" i="1"/>
  <c r="H122" i="1" s="1"/>
  <c r="H121" i="1" s="1"/>
  <c r="H120" i="1" s="1"/>
  <c r="H119" i="1" s="1"/>
  <c r="E123" i="1"/>
  <c r="D123" i="1"/>
  <c r="D122" i="1" s="1"/>
  <c r="E122" i="1"/>
  <c r="F190" i="1" l="1"/>
  <c r="H187" i="1"/>
  <c r="F188" i="1"/>
  <c r="F189" i="1"/>
  <c r="E187" i="1"/>
  <c r="G193" i="1"/>
  <c r="F191" i="1"/>
  <c r="G200" i="1"/>
  <c r="F161" i="1"/>
  <c r="G156" i="1"/>
  <c r="F156" i="1" s="1"/>
  <c r="D121" i="1"/>
  <c r="D120" i="1" s="1"/>
  <c r="D119" i="1" s="1"/>
  <c r="I121" i="1"/>
  <c r="I120" i="1" s="1"/>
  <c r="I119" i="1" s="1"/>
  <c r="F174" i="1"/>
  <c r="G131" i="1"/>
  <c r="G141" i="1"/>
  <c r="F141" i="1" s="1"/>
  <c r="G123" i="1"/>
  <c r="F200" i="1" l="1"/>
  <c r="G199" i="1"/>
  <c r="F193" i="1"/>
  <c r="G122" i="1"/>
  <c r="F123" i="1"/>
  <c r="F131" i="1"/>
  <c r="G130" i="1"/>
  <c r="F130" i="1" s="1"/>
  <c r="F199" i="1" l="1"/>
  <c r="G198" i="1"/>
  <c r="G121" i="1"/>
  <c r="F122" i="1"/>
  <c r="F198" i="1" l="1"/>
  <c r="G187" i="1"/>
  <c r="F187" i="1" s="1"/>
  <c r="G120" i="1"/>
  <c r="F121" i="1"/>
  <c r="G119" i="1" l="1"/>
  <c r="F119" i="1" s="1"/>
  <c r="F120" i="1"/>
  <c r="H14" i="3" l="1"/>
  <c r="H13" i="3" s="1"/>
  <c r="G15" i="3"/>
  <c r="G14" i="3" s="1"/>
  <c r="H15" i="3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I16" i="3"/>
  <c r="I15" i="3" s="1"/>
  <c r="I14" i="3" s="1"/>
  <c r="I13" i="3" s="1"/>
  <c r="J16" i="3"/>
  <c r="J15" i="3" s="1"/>
  <c r="J14" i="3" s="1"/>
  <c r="J13" i="3" s="1"/>
  <c r="F17" i="3"/>
  <c r="K17" i="3"/>
  <c r="G18" i="3"/>
  <c r="F18" i="3" s="1"/>
  <c r="H18" i="3"/>
  <c r="D19" i="3"/>
  <c r="D18" i="3" s="1"/>
  <c r="E19" i="3"/>
  <c r="E18" i="3" s="1"/>
  <c r="G19" i="3"/>
  <c r="F19" i="3" s="1"/>
  <c r="K19" i="3" s="1"/>
  <c r="H19" i="3"/>
  <c r="I19" i="3"/>
  <c r="I18" i="3" s="1"/>
  <c r="J19" i="3"/>
  <c r="J18" i="3" s="1"/>
  <c r="F20" i="3"/>
  <c r="K20" i="3"/>
  <c r="F21" i="3"/>
  <c r="K21" i="3"/>
  <c r="F22" i="3"/>
  <c r="K22" i="3"/>
  <c r="D25" i="3"/>
  <c r="E25" i="3"/>
  <c r="E24" i="3" s="1"/>
  <c r="E23" i="3" s="1"/>
  <c r="J25" i="3"/>
  <c r="J24" i="3" s="1"/>
  <c r="J23" i="3" s="1"/>
  <c r="F26" i="3"/>
  <c r="K26" i="3"/>
  <c r="F27" i="3"/>
  <c r="K27" i="3"/>
  <c r="F28" i="3"/>
  <c r="K28" i="3"/>
  <c r="D29" i="3"/>
  <c r="E29" i="3"/>
  <c r="G29" i="3"/>
  <c r="F29" i="3" s="1"/>
  <c r="K29" i="3" s="1"/>
  <c r="H29" i="3"/>
  <c r="H25" i="3" s="1"/>
  <c r="H24" i="3" s="1"/>
  <c r="H23" i="3" s="1"/>
  <c r="I29" i="3"/>
  <c r="I25" i="3" s="1"/>
  <c r="I24" i="3" s="1"/>
  <c r="I23" i="3" s="1"/>
  <c r="J29" i="3"/>
  <c r="F30" i="3"/>
  <c r="K30" i="3"/>
  <c r="F31" i="3"/>
  <c r="K31" i="3"/>
  <c r="F32" i="3"/>
  <c r="K32" i="3"/>
  <c r="D33" i="3"/>
  <c r="E33" i="3"/>
  <c r="G33" i="3"/>
  <c r="F33" i="3" s="1"/>
  <c r="K33" i="3" s="1"/>
  <c r="H33" i="3"/>
  <c r="I33" i="3"/>
  <c r="J33" i="3"/>
  <c r="F34" i="3"/>
  <c r="K34" i="3"/>
  <c r="F35" i="3"/>
  <c r="K35" i="3"/>
  <c r="D36" i="3"/>
  <c r="E36" i="3"/>
  <c r="G36" i="3"/>
  <c r="F36" i="3" s="1"/>
  <c r="K36" i="3" s="1"/>
  <c r="H36" i="3"/>
  <c r="I36" i="3"/>
  <c r="J36" i="3"/>
  <c r="F37" i="3"/>
  <c r="K37" i="3"/>
  <c r="G38" i="3"/>
  <c r="F38" i="3" s="1"/>
  <c r="H38" i="3"/>
  <c r="I38" i="3"/>
  <c r="F39" i="3"/>
  <c r="K39" i="3"/>
  <c r="D40" i="3"/>
  <c r="D38" i="3" s="1"/>
  <c r="E40" i="3"/>
  <c r="E38" i="3" s="1"/>
  <c r="G40" i="3"/>
  <c r="F40" i="3" s="1"/>
  <c r="K40" i="3" s="1"/>
  <c r="H40" i="3"/>
  <c r="I40" i="3"/>
  <c r="J40" i="3"/>
  <c r="J38" i="3" s="1"/>
  <c r="F41" i="3"/>
  <c r="K41" i="3"/>
  <c r="F42" i="3"/>
  <c r="K42" i="3"/>
  <c r="D43" i="3"/>
  <c r="E43" i="3"/>
  <c r="G43" i="3"/>
  <c r="F43" i="3" s="1"/>
  <c r="K43" i="3" s="1"/>
  <c r="H43" i="3"/>
  <c r="I43" i="3"/>
  <c r="J43" i="3"/>
  <c r="F44" i="3"/>
  <c r="K44" i="3"/>
  <c r="F45" i="3"/>
  <c r="K45" i="3"/>
  <c r="D46" i="3"/>
  <c r="E46" i="3"/>
  <c r="J46" i="3"/>
  <c r="D47" i="3"/>
  <c r="E47" i="3"/>
  <c r="G47" i="3"/>
  <c r="F47" i="3" s="1"/>
  <c r="K47" i="3" s="1"/>
  <c r="H47" i="3"/>
  <c r="H46" i="3" s="1"/>
  <c r="I47" i="3"/>
  <c r="I46" i="3" s="1"/>
  <c r="J47" i="3"/>
  <c r="F48" i="3"/>
  <c r="K48" i="3"/>
  <c r="F49" i="3"/>
  <c r="K49" i="3"/>
  <c r="D50" i="3"/>
  <c r="E50" i="3"/>
  <c r="G50" i="3"/>
  <c r="F50" i="3" s="1"/>
  <c r="K50" i="3" s="1"/>
  <c r="H50" i="3"/>
  <c r="I50" i="3"/>
  <c r="J50" i="3"/>
  <c r="F51" i="3"/>
  <c r="K51" i="3"/>
  <c r="D52" i="3"/>
  <c r="E52" i="3"/>
  <c r="J52" i="3"/>
  <c r="D53" i="3"/>
  <c r="E53" i="3"/>
  <c r="G53" i="3"/>
  <c r="F53" i="3" s="1"/>
  <c r="K53" i="3" s="1"/>
  <c r="H53" i="3"/>
  <c r="H52" i="3" s="1"/>
  <c r="I53" i="3"/>
  <c r="I52" i="3" s="1"/>
  <c r="J53" i="3"/>
  <c r="F54" i="3"/>
  <c r="K54" i="3"/>
  <c r="F55" i="3"/>
  <c r="K55" i="3"/>
  <c r="F56" i="3"/>
  <c r="K56" i="3"/>
  <c r="D57" i="3"/>
  <c r="E57" i="3"/>
  <c r="G57" i="3"/>
  <c r="F57" i="3" s="1"/>
  <c r="K57" i="3" s="1"/>
  <c r="H57" i="3"/>
  <c r="I57" i="3"/>
  <c r="J57" i="3"/>
  <c r="F58" i="3"/>
  <c r="K58" i="3"/>
  <c r="F59" i="3"/>
  <c r="K59" i="3"/>
  <c r="E16" i="2"/>
  <c r="E15" i="2" s="1"/>
  <c r="D17" i="2"/>
  <c r="E17" i="2"/>
  <c r="G17" i="2"/>
  <c r="F17" i="2" s="1"/>
  <c r="K17" i="2" s="1"/>
  <c r="H17" i="2"/>
  <c r="H16" i="2" s="1"/>
  <c r="H15" i="2" s="1"/>
  <c r="I17" i="2"/>
  <c r="I16" i="2" s="1"/>
  <c r="I15" i="2" s="1"/>
  <c r="J17" i="2"/>
  <c r="F18" i="2"/>
  <c r="K18" i="2"/>
  <c r="D19" i="2"/>
  <c r="D16" i="2" s="1"/>
  <c r="D15" i="2" s="1"/>
  <c r="D14" i="2" s="1"/>
  <c r="E19" i="2"/>
  <c r="G19" i="2"/>
  <c r="F19" i="2" s="1"/>
  <c r="H19" i="2"/>
  <c r="I19" i="2"/>
  <c r="J19" i="2"/>
  <c r="J16" i="2" s="1"/>
  <c r="J15" i="2" s="1"/>
  <c r="K19" i="2"/>
  <c r="F20" i="2"/>
  <c r="K20" i="2"/>
  <c r="F21" i="2"/>
  <c r="K21" i="2"/>
  <c r="F22" i="2"/>
  <c r="K22" i="2"/>
  <c r="G24" i="2"/>
  <c r="D25" i="2"/>
  <c r="D24" i="2" s="1"/>
  <c r="D23" i="2" s="1"/>
  <c r="E25" i="2"/>
  <c r="E24" i="2" s="1"/>
  <c r="E23" i="2" s="1"/>
  <c r="G25" i="2"/>
  <c r="F25" i="2" s="1"/>
  <c r="K25" i="2" s="1"/>
  <c r="H25" i="2"/>
  <c r="H24" i="2" s="1"/>
  <c r="H23" i="2" s="1"/>
  <c r="I25" i="2"/>
  <c r="I24" i="2" s="1"/>
  <c r="I23" i="2" s="1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/>
  <c r="F32" i="2"/>
  <c r="K32" i="2"/>
  <c r="F33" i="2"/>
  <c r="K33" i="2"/>
  <c r="D35" i="2"/>
  <c r="E35" i="2"/>
  <c r="G35" i="2"/>
  <c r="F35" i="2" s="1"/>
  <c r="K35" i="2" s="1"/>
  <c r="H35" i="2"/>
  <c r="H34" i="2" s="1"/>
  <c r="I35" i="2"/>
  <c r="J35" i="2"/>
  <c r="F36" i="2"/>
  <c r="K36" i="2"/>
  <c r="F37" i="2"/>
  <c r="K37" i="2"/>
  <c r="D38" i="2"/>
  <c r="E38" i="2"/>
  <c r="G38" i="2"/>
  <c r="F38" i="2" s="1"/>
  <c r="H38" i="2"/>
  <c r="I38" i="2"/>
  <c r="J38" i="2"/>
  <c r="F39" i="2"/>
  <c r="K39" i="2"/>
  <c r="D40" i="2"/>
  <c r="D34" i="2" s="1"/>
  <c r="E40" i="2"/>
  <c r="E34" i="2" s="1"/>
  <c r="J40" i="2"/>
  <c r="J34" i="2" s="1"/>
  <c r="D41" i="2"/>
  <c r="E41" i="2"/>
  <c r="G41" i="2"/>
  <c r="F41" i="2" s="1"/>
  <c r="H41" i="2"/>
  <c r="H40" i="2" s="1"/>
  <c r="I41" i="2"/>
  <c r="I40" i="2" s="1"/>
  <c r="J41" i="2"/>
  <c r="F42" i="2"/>
  <c r="K42" i="2"/>
  <c r="F43" i="2"/>
  <c r="K43" i="2"/>
  <c r="F44" i="2"/>
  <c r="K44" i="2"/>
  <c r="F45" i="2"/>
  <c r="K45" i="2"/>
  <c r="D46" i="2"/>
  <c r="E46" i="2"/>
  <c r="J46" i="2"/>
  <c r="D47" i="2"/>
  <c r="E47" i="2"/>
  <c r="G47" i="2"/>
  <c r="F47" i="2" s="1"/>
  <c r="H47" i="2"/>
  <c r="H46" i="2" s="1"/>
  <c r="I47" i="2"/>
  <c r="I46" i="2" s="1"/>
  <c r="J47" i="2"/>
  <c r="F48" i="2"/>
  <c r="K48" i="2"/>
  <c r="G51" i="2"/>
  <c r="D52" i="2"/>
  <c r="D51" i="2" s="1"/>
  <c r="D50" i="2" s="1"/>
  <c r="E52" i="2"/>
  <c r="E51" i="2" s="1"/>
  <c r="E50" i="2" s="1"/>
  <c r="G52" i="2"/>
  <c r="F52" i="2" s="1"/>
  <c r="K52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D54" i="2" s="1"/>
  <c r="E55" i="2"/>
  <c r="E54" i="2" s="1"/>
  <c r="E49" i="2" s="1"/>
  <c r="G55" i="2"/>
  <c r="F55" i="2" s="1"/>
  <c r="H55" i="2"/>
  <c r="I55" i="2"/>
  <c r="J55" i="2"/>
  <c r="K55" i="2"/>
  <c r="F56" i="2"/>
  <c r="K56" i="2"/>
  <c r="F57" i="2"/>
  <c r="K57" i="2"/>
  <c r="D58" i="2"/>
  <c r="E58" i="2"/>
  <c r="J58" i="2"/>
  <c r="D59" i="2"/>
  <c r="E59" i="2"/>
  <c r="G59" i="2"/>
  <c r="G58" i="2" s="1"/>
  <c r="H59" i="2"/>
  <c r="H58" i="2" s="1"/>
  <c r="I59" i="2"/>
  <c r="I58" i="2" s="1"/>
  <c r="J59" i="2"/>
  <c r="F60" i="2"/>
  <c r="K60" i="2"/>
  <c r="F61" i="2"/>
  <c r="K61" i="2"/>
  <c r="D62" i="2"/>
  <c r="E62" i="2"/>
  <c r="G62" i="2"/>
  <c r="H62" i="2"/>
  <c r="I62" i="2"/>
  <c r="J62" i="2"/>
  <c r="F63" i="2"/>
  <c r="K63" i="2"/>
  <c r="F64" i="2"/>
  <c r="K64" i="2"/>
  <c r="D65" i="2"/>
  <c r="E65" i="2"/>
  <c r="G65" i="2"/>
  <c r="F65" i="2" s="1"/>
  <c r="K65" i="2" s="1"/>
  <c r="H65" i="2"/>
  <c r="I65" i="2"/>
  <c r="J65" i="2"/>
  <c r="F66" i="2"/>
  <c r="K66" i="2"/>
  <c r="H68" i="2"/>
  <c r="H67" i="2" s="1"/>
  <c r="I68" i="2"/>
  <c r="I67" i="2" s="1"/>
  <c r="D69" i="2"/>
  <c r="D68" i="2" s="1"/>
  <c r="D67" i="2" s="1"/>
  <c r="E69" i="2"/>
  <c r="G69" i="2"/>
  <c r="G68" i="2" s="1"/>
  <c r="H69" i="2"/>
  <c r="I69" i="2"/>
  <c r="J69" i="2"/>
  <c r="F70" i="2"/>
  <c r="K70" i="2"/>
  <c r="F71" i="2"/>
  <c r="K71" i="2"/>
  <c r="F72" i="2"/>
  <c r="K72" i="2"/>
  <c r="D73" i="2"/>
  <c r="E73" i="2"/>
  <c r="G73" i="2"/>
  <c r="F73" i="2" s="1"/>
  <c r="K73" i="2" s="1"/>
  <c r="H73" i="2"/>
  <c r="I73" i="2"/>
  <c r="J73" i="2"/>
  <c r="F74" i="2"/>
  <c r="K74" i="2"/>
  <c r="D18" i="1"/>
  <c r="E18" i="1"/>
  <c r="G18" i="1"/>
  <c r="F18" i="1" s="1"/>
  <c r="K18" i="1" s="1"/>
  <c r="H18" i="1"/>
  <c r="I18" i="1"/>
  <c r="J18" i="1"/>
  <c r="J17" i="1" s="1"/>
  <c r="J16" i="1" s="1"/>
  <c r="F19" i="1"/>
  <c r="K19" i="1"/>
  <c r="D20" i="1"/>
  <c r="E20" i="1"/>
  <c r="G20" i="1"/>
  <c r="F20" i="1" s="1"/>
  <c r="H20" i="1"/>
  <c r="I20" i="1"/>
  <c r="J20" i="1"/>
  <c r="F21" i="1"/>
  <c r="K21" i="1" s="1"/>
  <c r="F22" i="1"/>
  <c r="K22" i="1" s="1"/>
  <c r="F23" i="1"/>
  <c r="K23" i="1"/>
  <c r="I25" i="1"/>
  <c r="I24" i="1" s="1"/>
  <c r="D26" i="1"/>
  <c r="D25" i="1" s="1"/>
  <c r="D24" i="1" s="1"/>
  <c r="E26" i="1"/>
  <c r="G26" i="1"/>
  <c r="F26" i="1" s="1"/>
  <c r="H26" i="1"/>
  <c r="H25" i="1" s="1"/>
  <c r="H24" i="1" s="1"/>
  <c r="I26" i="1"/>
  <c r="J26" i="1"/>
  <c r="J25" i="1" s="1"/>
  <c r="J24" i="1" s="1"/>
  <c r="F27" i="1"/>
  <c r="K27" i="1" s="1"/>
  <c r="F28" i="1"/>
  <c r="K28" i="1" s="1"/>
  <c r="D29" i="1"/>
  <c r="E29" i="1"/>
  <c r="G29" i="1"/>
  <c r="F29" i="1" s="1"/>
  <c r="K29" i="1" s="1"/>
  <c r="H29" i="1"/>
  <c r="I29" i="1"/>
  <c r="J29" i="1"/>
  <c r="F30" i="1"/>
  <c r="K30" i="1"/>
  <c r="F31" i="1"/>
  <c r="K31" i="1" s="1"/>
  <c r="F32" i="1"/>
  <c r="K32" i="1" s="1"/>
  <c r="F33" i="1"/>
  <c r="K33" i="1"/>
  <c r="F34" i="1"/>
  <c r="K34" i="1" s="1"/>
  <c r="D36" i="1"/>
  <c r="E36" i="1"/>
  <c r="G36" i="1"/>
  <c r="H36" i="1"/>
  <c r="I36" i="1"/>
  <c r="J36" i="1"/>
  <c r="F37" i="1"/>
  <c r="K37" i="1" s="1"/>
  <c r="F38" i="1"/>
  <c r="K38" i="1"/>
  <c r="D39" i="1"/>
  <c r="E39" i="1"/>
  <c r="G39" i="1"/>
  <c r="F39" i="1" s="1"/>
  <c r="H39" i="1"/>
  <c r="I39" i="1"/>
  <c r="J39" i="1"/>
  <c r="F40" i="1"/>
  <c r="K40" i="1" s="1"/>
  <c r="D42" i="1"/>
  <c r="D41" i="1" s="1"/>
  <c r="D35" i="1" s="1"/>
  <c r="E42" i="1"/>
  <c r="E41" i="1" s="1"/>
  <c r="E35" i="1" s="1"/>
  <c r="G42" i="1"/>
  <c r="F42" i="1" s="1"/>
  <c r="H42" i="1"/>
  <c r="H41" i="1" s="1"/>
  <c r="I42" i="1"/>
  <c r="I41" i="1" s="1"/>
  <c r="J42" i="1"/>
  <c r="J41" i="1" s="1"/>
  <c r="J35" i="1" s="1"/>
  <c r="F43" i="1"/>
  <c r="K43" i="1" s="1"/>
  <c r="F44" i="1"/>
  <c r="K44" i="1" s="1"/>
  <c r="F45" i="1"/>
  <c r="K45" i="1"/>
  <c r="F46" i="1"/>
  <c r="K46" i="1" s="1"/>
  <c r="D48" i="1"/>
  <c r="D47" i="1" s="1"/>
  <c r="E48" i="1"/>
  <c r="E47" i="1" s="1"/>
  <c r="G48" i="1"/>
  <c r="F48" i="1" s="1"/>
  <c r="H48" i="1"/>
  <c r="H47" i="1" s="1"/>
  <c r="I48" i="1"/>
  <c r="I47" i="1" s="1"/>
  <c r="J48" i="1"/>
  <c r="J47" i="1" s="1"/>
  <c r="F49" i="1"/>
  <c r="K49" i="1" s="1"/>
  <c r="H52" i="1"/>
  <c r="H51" i="1" s="1"/>
  <c r="I52" i="1"/>
  <c r="I51" i="1" s="1"/>
  <c r="D53" i="1"/>
  <c r="D52" i="1" s="1"/>
  <c r="D51" i="1" s="1"/>
  <c r="E53" i="1"/>
  <c r="E52" i="1" s="1"/>
  <c r="E51" i="1" s="1"/>
  <c r="G53" i="1"/>
  <c r="F53" i="1" s="1"/>
  <c r="H53" i="1"/>
  <c r="I53" i="1"/>
  <c r="J53" i="1"/>
  <c r="J52" i="1" s="1"/>
  <c r="J51" i="1" s="1"/>
  <c r="F54" i="1"/>
  <c r="K54" i="1"/>
  <c r="D56" i="1"/>
  <c r="E56" i="1"/>
  <c r="G56" i="1"/>
  <c r="F56" i="1" s="1"/>
  <c r="K56" i="1" s="1"/>
  <c r="H56" i="1"/>
  <c r="I56" i="1"/>
  <c r="J56" i="1"/>
  <c r="F57" i="1"/>
  <c r="K57" i="1"/>
  <c r="F58" i="1"/>
  <c r="K58" i="1" s="1"/>
  <c r="D60" i="1"/>
  <c r="D59" i="1" s="1"/>
  <c r="E60" i="1"/>
  <c r="E59" i="1" s="1"/>
  <c r="G60" i="1"/>
  <c r="F60" i="1" s="1"/>
  <c r="H60" i="1"/>
  <c r="H59" i="1" s="1"/>
  <c r="I60" i="1"/>
  <c r="I59" i="1" s="1"/>
  <c r="J60" i="1"/>
  <c r="J59" i="1" s="1"/>
  <c r="F61" i="1"/>
  <c r="K61" i="1" s="1"/>
  <c r="F62" i="1"/>
  <c r="K62" i="1" s="1"/>
  <c r="D63" i="1"/>
  <c r="E63" i="1"/>
  <c r="G63" i="1"/>
  <c r="F63" i="1" s="1"/>
  <c r="K63" i="1" s="1"/>
  <c r="H63" i="1"/>
  <c r="I63" i="1"/>
  <c r="J63" i="1"/>
  <c r="F64" i="1"/>
  <c r="K64" i="1"/>
  <c r="F65" i="1"/>
  <c r="K65" i="1" s="1"/>
  <c r="F66" i="1"/>
  <c r="K66" i="1" s="1"/>
  <c r="F67" i="1"/>
  <c r="K67" i="1"/>
  <c r="D68" i="1"/>
  <c r="D69" i="1"/>
  <c r="E69" i="1"/>
  <c r="E68" i="1" s="1"/>
  <c r="G69" i="1"/>
  <c r="F69" i="1" s="1"/>
  <c r="K69" i="1" s="1"/>
  <c r="H69" i="1"/>
  <c r="H68" i="1" s="1"/>
  <c r="I69" i="1"/>
  <c r="I68" i="1" s="1"/>
  <c r="J69" i="1"/>
  <c r="J68" i="1" s="1"/>
  <c r="F70" i="1"/>
  <c r="K70" i="1"/>
  <c r="F71" i="1"/>
  <c r="K71" i="1" s="1"/>
  <c r="F72" i="1"/>
  <c r="K72" i="1" s="1"/>
  <c r="I75" i="1"/>
  <c r="F76" i="1"/>
  <c r="K76" i="1" s="1"/>
  <c r="F77" i="1"/>
  <c r="K77" i="1" s="1"/>
  <c r="F78" i="1"/>
  <c r="K78" i="1"/>
  <c r="F79" i="1"/>
  <c r="K79" i="1" s="1"/>
  <c r="F80" i="1"/>
  <c r="K80" i="1" s="1"/>
  <c r="F81" i="1"/>
  <c r="K81" i="1"/>
  <c r="D82" i="1"/>
  <c r="E82" i="1"/>
  <c r="G82" i="1"/>
  <c r="H82" i="1"/>
  <c r="H75" i="1" s="1"/>
  <c r="I82" i="1"/>
  <c r="J82" i="1"/>
  <c r="F83" i="1"/>
  <c r="K83" i="1" s="1"/>
  <c r="F84" i="1"/>
  <c r="K84" i="1" s="1"/>
  <c r="F85" i="1"/>
  <c r="K85" i="1"/>
  <c r="D86" i="1"/>
  <c r="D75" i="1" s="1"/>
  <c r="E86" i="1"/>
  <c r="G86" i="1"/>
  <c r="F86" i="1" s="1"/>
  <c r="H86" i="1"/>
  <c r="I86" i="1"/>
  <c r="J86" i="1"/>
  <c r="J75" i="1" s="1"/>
  <c r="F87" i="1"/>
  <c r="K87" i="1" s="1"/>
  <c r="F88" i="1"/>
  <c r="K88" i="1" s="1"/>
  <c r="D89" i="1"/>
  <c r="E89" i="1"/>
  <c r="G89" i="1"/>
  <c r="F89" i="1" s="1"/>
  <c r="K89" i="1" s="1"/>
  <c r="H89" i="1"/>
  <c r="I89" i="1"/>
  <c r="J89" i="1"/>
  <c r="F90" i="1"/>
  <c r="K90" i="1"/>
  <c r="F92" i="1"/>
  <c r="K92" i="1" s="1"/>
  <c r="F93" i="1"/>
  <c r="K93" i="1" s="1"/>
  <c r="D94" i="1"/>
  <c r="E94" i="1"/>
  <c r="E91" i="1" s="1"/>
  <c r="G94" i="1"/>
  <c r="F94" i="1" s="1"/>
  <c r="K94" i="1" s="1"/>
  <c r="H94" i="1"/>
  <c r="I94" i="1"/>
  <c r="J94" i="1"/>
  <c r="F95" i="1"/>
  <c r="K95" i="1"/>
  <c r="F96" i="1"/>
  <c r="K96" i="1" s="1"/>
  <c r="D97" i="1"/>
  <c r="E97" i="1"/>
  <c r="G97" i="1"/>
  <c r="H97" i="1"/>
  <c r="I97" i="1"/>
  <c r="J97" i="1"/>
  <c r="F98" i="1"/>
  <c r="K98" i="1" s="1"/>
  <c r="F99" i="1"/>
  <c r="K99" i="1"/>
  <c r="G100" i="1"/>
  <c r="D101" i="1"/>
  <c r="E101" i="1"/>
  <c r="G101" i="1"/>
  <c r="H101" i="1"/>
  <c r="H100" i="1" s="1"/>
  <c r="I101" i="1"/>
  <c r="J101" i="1"/>
  <c r="F102" i="1"/>
  <c r="K102" i="1" s="1"/>
  <c r="F103" i="1"/>
  <c r="K103" i="1"/>
  <c r="D104" i="1"/>
  <c r="E104" i="1"/>
  <c r="G104" i="1"/>
  <c r="F104" i="1" s="1"/>
  <c r="H104" i="1"/>
  <c r="I104" i="1"/>
  <c r="I100" i="1" s="1"/>
  <c r="J104" i="1"/>
  <c r="F105" i="1"/>
  <c r="K105" i="1" s="1"/>
  <c r="D107" i="1"/>
  <c r="E107" i="1"/>
  <c r="E106" i="1" s="1"/>
  <c r="G107" i="1"/>
  <c r="F107" i="1" s="1"/>
  <c r="K107" i="1" s="1"/>
  <c r="H107" i="1"/>
  <c r="I107" i="1"/>
  <c r="J107" i="1"/>
  <c r="F108" i="1"/>
  <c r="K108" i="1"/>
  <c r="F109" i="1"/>
  <c r="K109" i="1" s="1"/>
  <c r="F110" i="1"/>
  <c r="K110" i="1"/>
  <c r="D111" i="1"/>
  <c r="E111" i="1"/>
  <c r="G111" i="1"/>
  <c r="F111" i="1" s="1"/>
  <c r="K111" i="1" s="1"/>
  <c r="H111" i="1"/>
  <c r="H106" i="1" s="1"/>
  <c r="I111" i="1"/>
  <c r="I106" i="1" s="1"/>
  <c r="J111" i="1"/>
  <c r="F112" i="1"/>
  <c r="K112" i="1"/>
  <c r="F113" i="1"/>
  <c r="K113" i="1" s="1"/>
  <c r="J15" i="1" l="1"/>
  <c r="J106" i="1"/>
  <c r="G106" i="1"/>
  <c r="F106" i="1" s="1"/>
  <c r="K104" i="1"/>
  <c r="D100" i="1"/>
  <c r="J91" i="1"/>
  <c r="H55" i="1"/>
  <c r="J55" i="1"/>
  <c r="J50" i="1" s="1"/>
  <c r="J14" i="1" s="1"/>
  <c r="K53" i="1"/>
  <c r="G25" i="1"/>
  <c r="G24" i="1" s="1"/>
  <c r="F24" i="1" s="1"/>
  <c r="K24" i="1" s="1"/>
  <c r="K20" i="1"/>
  <c r="I17" i="1"/>
  <c r="I16" i="1" s="1"/>
  <c r="J100" i="1"/>
  <c r="K100" i="1" s="1"/>
  <c r="I91" i="1"/>
  <c r="K86" i="1"/>
  <c r="G75" i="1"/>
  <c r="F75" i="1" s="1"/>
  <c r="K75" i="1" s="1"/>
  <c r="G68" i="1"/>
  <c r="F68" i="1" s="1"/>
  <c r="K60" i="1"/>
  <c r="E50" i="1"/>
  <c r="K48" i="1"/>
  <c r="K42" i="1"/>
  <c r="K39" i="1"/>
  <c r="K26" i="1"/>
  <c r="E17" i="1"/>
  <c r="E16" i="1" s="1"/>
  <c r="H17" i="1"/>
  <c r="H16" i="1" s="1"/>
  <c r="H15" i="1" s="1"/>
  <c r="H14" i="1" s="1"/>
  <c r="H91" i="1"/>
  <c r="H74" i="1" s="1"/>
  <c r="H73" i="1" s="1"/>
  <c r="E75" i="1"/>
  <c r="E74" i="1" s="1"/>
  <c r="E73" i="1" s="1"/>
  <c r="E25" i="1"/>
  <c r="E24" i="1" s="1"/>
  <c r="D17" i="1"/>
  <c r="D16" i="1" s="1"/>
  <c r="F100" i="1"/>
  <c r="F101" i="1"/>
  <c r="K101" i="1" s="1"/>
  <c r="E55" i="1"/>
  <c r="D106" i="1"/>
  <c r="E100" i="1"/>
  <c r="F97" i="1"/>
  <c r="K97" i="1" s="1"/>
  <c r="D91" i="1"/>
  <c r="D74" i="1" s="1"/>
  <c r="D73" i="1" s="1"/>
  <c r="I55" i="1"/>
  <c r="I50" i="1" s="1"/>
  <c r="G59" i="1"/>
  <c r="F59" i="1" s="1"/>
  <c r="D55" i="1"/>
  <c r="D50" i="1" s="1"/>
  <c r="G52" i="1"/>
  <c r="F52" i="1" s="1"/>
  <c r="K52" i="1" s="1"/>
  <c r="G47" i="1"/>
  <c r="F47" i="1" s="1"/>
  <c r="G41" i="1"/>
  <c r="F41" i="1" s="1"/>
  <c r="F36" i="1"/>
  <c r="K36" i="1" s="1"/>
  <c r="K18" i="3"/>
  <c r="J12" i="3"/>
  <c r="K38" i="3"/>
  <c r="E12" i="3"/>
  <c r="D24" i="3"/>
  <c r="D23" i="3" s="1"/>
  <c r="D12" i="3" s="1"/>
  <c r="I12" i="3"/>
  <c r="F14" i="3"/>
  <c r="K14" i="3" s="1"/>
  <c r="G13" i="3"/>
  <c r="H12" i="3"/>
  <c r="G52" i="3"/>
  <c r="F52" i="3" s="1"/>
  <c r="K52" i="3" s="1"/>
  <c r="G46" i="3"/>
  <c r="F46" i="3" s="1"/>
  <c r="K46" i="3" s="1"/>
  <c r="G25" i="3"/>
  <c r="F15" i="3"/>
  <c r="K15" i="3" s="1"/>
  <c r="I49" i="2"/>
  <c r="I14" i="2"/>
  <c r="I13" i="2" s="1"/>
  <c r="I12" i="2" s="1"/>
  <c r="G67" i="2"/>
  <c r="F67" i="2" s="1"/>
  <c r="F68" i="2"/>
  <c r="I54" i="2"/>
  <c r="K47" i="2"/>
  <c r="K41" i="2"/>
  <c r="K38" i="2"/>
  <c r="F69" i="2"/>
  <c r="K69" i="2" s="1"/>
  <c r="F62" i="2"/>
  <c r="K62" i="2" s="1"/>
  <c r="H54" i="2"/>
  <c r="H49" i="2" s="1"/>
  <c r="G23" i="2"/>
  <c r="F23" i="2" s="1"/>
  <c r="K23" i="2" s="1"/>
  <c r="F24" i="2"/>
  <c r="K24" i="2" s="1"/>
  <c r="E14" i="2"/>
  <c r="E13" i="2" s="1"/>
  <c r="E12" i="2" s="1"/>
  <c r="E68" i="2"/>
  <c r="E67" i="2" s="1"/>
  <c r="D49" i="2"/>
  <c r="I34" i="2"/>
  <c r="H14" i="2"/>
  <c r="J68" i="2"/>
  <c r="J67" i="2" s="1"/>
  <c r="G50" i="2"/>
  <c r="F51" i="2"/>
  <c r="K51" i="2" s="1"/>
  <c r="D13" i="2"/>
  <c r="D12" i="2" s="1"/>
  <c r="J14" i="2"/>
  <c r="F58" i="2"/>
  <c r="K58" i="2" s="1"/>
  <c r="J54" i="2"/>
  <c r="J49" i="2" s="1"/>
  <c r="G54" i="2"/>
  <c r="F59" i="2"/>
  <c r="K59" i="2" s="1"/>
  <c r="G46" i="2"/>
  <c r="F46" i="2" s="1"/>
  <c r="K46" i="2" s="1"/>
  <c r="G40" i="2"/>
  <c r="F40" i="2" s="1"/>
  <c r="K40" i="2" s="1"/>
  <c r="G34" i="2"/>
  <c r="F34" i="2" s="1"/>
  <c r="K34" i="2" s="1"/>
  <c r="G16" i="2"/>
  <c r="K68" i="1"/>
  <c r="H50" i="1"/>
  <c r="E15" i="1"/>
  <c r="K59" i="1"/>
  <c r="D15" i="1"/>
  <c r="K47" i="1"/>
  <c r="K41" i="1"/>
  <c r="I35" i="1"/>
  <c r="I15" i="1" s="1"/>
  <c r="J74" i="1"/>
  <c r="J73" i="1" s="1"/>
  <c r="I74" i="1"/>
  <c r="I73" i="1" s="1"/>
  <c r="H35" i="1"/>
  <c r="F82" i="1"/>
  <c r="K82" i="1" s="1"/>
  <c r="F25" i="1"/>
  <c r="K25" i="1" s="1"/>
  <c r="G91" i="1"/>
  <c r="F91" i="1" s="1"/>
  <c r="K91" i="1" s="1"/>
  <c r="G51" i="1"/>
  <c r="G35" i="1"/>
  <c r="G17" i="1"/>
  <c r="F35" i="1" l="1"/>
  <c r="E14" i="1"/>
  <c r="G55" i="1"/>
  <c r="F55" i="1" s="1"/>
  <c r="K55" i="1" s="1"/>
  <c r="K106" i="1"/>
  <c r="I14" i="1"/>
  <c r="I12" i="1" s="1"/>
  <c r="D14" i="1"/>
  <c r="D12" i="1" s="1"/>
  <c r="F13" i="3"/>
  <c r="K13" i="3" s="1"/>
  <c r="F25" i="3"/>
  <c r="K25" i="3" s="1"/>
  <c r="G24" i="3"/>
  <c r="J13" i="2"/>
  <c r="J12" i="2" s="1"/>
  <c r="K68" i="2"/>
  <c r="H13" i="2"/>
  <c r="H12" i="2" s="1"/>
  <c r="F16" i="2"/>
  <c r="K16" i="2" s="1"/>
  <c r="G15" i="2"/>
  <c r="F54" i="2"/>
  <c r="K54" i="2" s="1"/>
  <c r="F50" i="2"/>
  <c r="K50" i="2" s="1"/>
  <c r="G49" i="2"/>
  <c r="F49" i="2" s="1"/>
  <c r="K49" i="2" s="1"/>
  <c r="K67" i="2"/>
  <c r="J12" i="1"/>
  <c r="J13" i="1"/>
  <c r="E12" i="1"/>
  <c r="E13" i="1"/>
  <c r="F17" i="1"/>
  <c r="K17" i="1" s="1"/>
  <c r="G16" i="1"/>
  <c r="H13" i="1"/>
  <c r="H12" i="1"/>
  <c r="K35" i="1"/>
  <c r="F51" i="1"/>
  <c r="K51" i="1" s="1"/>
  <c r="G74" i="1"/>
  <c r="I13" i="1" l="1"/>
  <c r="G50" i="1"/>
  <c r="F50" i="1" s="1"/>
  <c r="K50" i="1" s="1"/>
  <c r="D13" i="1"/>
  <c r="G23" i="3"/>
  <c r="F24" i="3"/>
  <c r="K24" i="3" s="1"/>
  <c r="F15" i="2"/>
  <c r="K15" i="2" s="1"/>
  <c r="G14" i="2"/>
  <c r="F74" i="1"/>
  <c r="K74" i="1" s="1"/>
  <c r="G73" i="1"/>
  <c r="F73" i="1" s="1"/>
  <c r="K73" i="1" s="1"/>
  <c r="F16" i="1"/>
  <c r="K16" i="1" s="1"/>
  <c r="G15" i="1"/>
  <c r="F23" i="3" l="1"/>
  <c r="K23" i="3" s="1"/>
  <c r="G12" i="3"/>
  <c r="F12" i="3" s="1"/>
  <c r="K12" i="3" s="1"/>
  <c r="F14" i="2"/>
  <c r="K14" i="2" s="1"/>
  <c r="G13" i="2"/>
  <c r="G14" i="1"/>
  <c r="F15" i="1"/>
  <c r="K15" i="1" s="1"/>
  <c r="F13" i="2" l="1"/>
  <c r="K13" i="2" s="1"/>
  <c r="G12" i="2"/>
  <c r="F12" i="2" s="1"/>
  <c r="K12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<sst xmlns="http://schemas.openxmlformats.org/spreadsheetml/2006/main" count="940" uniqueCount="394">
  <si>
    <t>CONSOLIDAT</t>
  </si>
  <si>
    <t>CUI: 4842400</t>
  </si>
  <si>
    <t xml:space="preserve"> Anexa 12</t>
  </si>
  <si>
    <t>Cont de executie - Venituri - Bugetul local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</si>
  <si>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</si>
  <si>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</si>
  <si>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</si>
  <si>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</si>
  <si>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</si>
  <si>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</si>
  <si>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</si>
  <si>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</si>
  <si>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</si>
  <si>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</si>
  <si>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</si>
  <si>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</si>
  <si>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</si>
  <si>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</si>
  <si>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</si>
  <si>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</si>
  <si>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</si>
  <si>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</si>
  <si>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</si>
  <si>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</si>
  <si>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</si>
  <si>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</si>
  <si>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</si>
  <si>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</si>
  <si>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</si>
  <si>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</si>
  <si>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</si>
  <si>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</si>
  <si>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</si>
  <si>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</si>
  <si>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</si>
  <si>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</si>
  <si>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</si>
  <si>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</si>
  <si>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</si>
  <si>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</si>
  <si>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</si>
  <si>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</si>
  <si>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</si>
  <si>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</si>
  <si>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</si>
  <si>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</si>
  <si>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</si>
  <si>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</si>
  <si>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</si>
  <si>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</si>
  <si>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</si>
  <si>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</si>
  <si>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</si>
  <si>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</si>
  <si>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</si>
  <si>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</si>
  <si>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</si>
  <si>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</si>
  <si>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</si>
  <si>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</si>
  <si>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</si>
  <si>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</si>
  <si>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</si>
  <si>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</si>
  <si>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</si>
  <si>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</si>
  <si>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</si>
  <si>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</si>
  <si>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</si>
  <si>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</si>
  <si>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</si>
  <si>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</si>
  <si>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</si>
  <si>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</si>
  <si>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</si>
  <si>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</si>
  <si>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</si>
  <si>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</si>
  <si>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</si>
  <si>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</si>
  <si>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</si>
  <si>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</si>
  <si>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</si>
  <si>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</si>
  <si>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</si>
  <si>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</si>
  <si>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</si>
  <si>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</si>
  <si>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</si>
  <si>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</si>
  <si>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</si>
  <si>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</si>
  <si>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</si>
  <si>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</si>
  <si>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</si>
  <si>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</si>
  <si>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</si>
  <si>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</si>
  <si>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</si>
  <si>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</si>
  <si>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</si>
  <si>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</si>
  <si>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</si>
  <si>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</si>
  <si>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</si>
  <si>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</si>
  <si>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</si>
  <si>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</si>
  <si>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</si>
  <si>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</si>
  <si>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</si>
  <si>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</si>
  <si>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</si>
  <si>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</si>
  <si>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</si>
  <si>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</si>
  <si>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</si>
  <si>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</si>
  <si>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</si>
  <si>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</si>
  <si>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</si>
  <si>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</si>
  <si>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</si>
  <si>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</si>
  <si>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</si>
  <si>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</si>
  <si>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</si>
  <si>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</si>
  <si>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</si>
  <si>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</si>
  <si>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</si>
  <si>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</si>
  <si>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</si>
  <si>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</si>
  <si>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</si>
  <si>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</si>
  <si>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</si>
  <si>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</si>
  <si>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</si>
  <si>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</si>
  <si>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</si>
  <si>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</si>
  <si>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</si>
  <si>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</si>
  <si>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</si>
  <si>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</si>
  <si>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</si>
  <si>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</si>
  <si>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</si>
  <si>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</si>
  <si>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</si>
  <si>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</si>
  <si>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</si>
  <si>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</si>
  <si>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</si>
  <si>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</si>
  <si>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</si>
  <si>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</si>
  <si>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</si>
  <si>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</si>
  <si>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</si>
  <si>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</si>
  <si>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</si>
  <si>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</si>
  <si>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</si>
  <si>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</si>
  <si>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</si>
  <si>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</si>
  <si>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</si>
  <si>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</si>
  <si>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</si>
  <si>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</si>
  <si>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</si>
  <si>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</si>
  <si>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</si>
  <si>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</si>
  <si>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</si>
  <si>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</si>
  <si>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</si>
  <si>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</si>
  <si>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</si>
  <si>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</si>
  <si>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</si>
  <si>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</si>
  <si>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</si>
  <si>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</si>
  <si>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</si>
  <si>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</si>
  <si>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117</t>
  </si>
  <si>
    <t>II. VENITURI DIN CAPITAL (cod 39.02)</t>
  </si>
  <si>
    <t>00.15</t>
  </si>
  <si>
    <t>118</t>
  </si>
  <si>
    <t>Venituri din valorificarea unor bunuri  (cod 39.02.01+39.02.03+39.02.04+39.02.07+39.02.10)</t>
  </si>
  <si>
    <t>39.02</t>
  </si>
  <si>
    <t>119</t>
  </si>
  <si>
    <t>Venituri din valorificarea unor bunuri ale institutiilor publice</t>
  </si>
  <si>
    <t>39.02.01</t>
  </si>
  <si>
    <t>120</t>
  </si>
  <si>
    <t>Venituri din vanzarea locuintelor construite din fondurile statului</t>
  </si>
  <si>
    <t>39.02.03</t>
  </si>
  <si>
    <t>122</t>
  </si>
  <si>
    <t>Venituri din vanzarea unor bunuri apartinand domeniului privat</t>
  </si>
  <si>
    <t>39.02.07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</si>
  <si>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</si>
  <si>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</si>
  <si>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</si>
  <si>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</si>
  <si>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</si>
  <si>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</si>
  <si>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</si>
  <si>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</si>
  <si>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</si>
  <si>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</si>
  <si>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</si>
  <si>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</si>
  <si>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</si>
  <si>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</si>
  <si>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</si>
  <si>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</si>
  <si>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</si>
  <si>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</si>
  <si>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206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</si>
  <si>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</si>
  <si>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</si>
  <si>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</si>
  <si>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</si>
  <si>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</si>
  <si>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</si>
  <si>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</si>
  <si>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</si>
  <si>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</si>
  <si>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</si>
  <si>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</si>
  <si>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</si>
  <si>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</si>
  <si>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</si>
  <si>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</si>
  <si>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</si>
  <si>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</si>
  <si>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222</t>
  </si>
  <si>
    <t>Sume dazangajate asociate jaloanelor şi ţintelor din PNNR</t>
  </si>
  <si>
    <t>42.02.88.04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</si>
  <si>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</si>
  <si>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</si>
  <si>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</si>
  <si>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</si>
  <si>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</si>
  <si>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</si>
  <si>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</si>
  <si>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</si>
  <si>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</si>
  <si>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</si>
  <si>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</si>
  <si>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</si>
  <si>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</si>
  <si>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</si>
  <si>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</si>
  <si>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</si>
  <si>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</si>
  <si>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244</t>
  </si>
  <si>
    <t>Subventii primite  de la bugetele consiliilor locale si judetene pentru ajutoare  în situatii de extrema dificultate</t>
  </si>
  <si>
    <t>43.02.08</t>
  </si>
  <si>
    <t>256</t>
  </si>
  <si>
    <t>Sume alocate din sumele obţinute în urma scoaterii la licitaţie a certificatelor de emisii de gaze cu efect de seră pentru finanţarea proiectelor de investiţii</t>
  </si>
  <si>
    <t>43.02.44</t>
  </si>
  <si>
    <t>258</t>
  </si>
  <si>
    <t>Sume alocate din PNRR aferente componentei înprumuturi</t>
  </si>
  <si>
    <t>43.02.48</t>
  </si>
  <si>
    <t>259</t>
  </si>
  <si>
    <t xml:space="preserve">  Fonduri din împrumut rambursabil</t>
  </si>
  <si>
    <t>43.02.48.01</t>
  </si>
  <si>
    <t>261</t>
  </si>
  <si>
    <t xml:space="preserve">  Sume aferente TVA</t>
  </si>
  <si>
    <t>43.02.48.03</t>
  </si>
  <si>
    <t>262</t>
  </si>
  <si>
    <t>Sume alocate din PNRR aferente asistenţei financiare nerambursabile</t>
  </si>
  <si>
    <t>43.02.49</t>
  </si>
  <si>
    <t>263</t>
  </si>
  <si>
    <t xml:space="preserve">  Fonduri europene nerambursabile</t>
  </si>
  <si>
    <t>43.02.49.01</t>
  </si>
  <si>
    <t>265</t>
  </si>
  <si>
    <t>43.02.49.03</t>
  </si>
  <si>
    <t>269</t>
  </si>
  <si>
    <t>Sume FEN postaderare in contul platilor efectuate si prefinantari (cod 45.02.01 la 45.02.05 +45.02.07+45.02.08+45.02.15+45.02.16)</t>
  </si>
  <si>
    <t>45.02</t>
  </si>
  <si>
    <t>340</t>
  </si>
  <si>
    <t xml:space="preserve">Fondul European de Dezvoltare Regională (FEDR), aferent cadrului financiar 2021-2027 </t>
  </si>
  <si>
    <t>45.02.48</t>
  </si>
  <si>
    <t>341</t>
  </si>
  <si>
    <t>Sume primite în contul plăţilor efectuate în anul curent</t>
  </si>
  <si>
    <t>45.02.48.01</t>
  </si>
  <si>
    <t>343</t>
  </si>
  <si>
    <t>Prefinanţare</t>
  </si>
  <si>
    <t>45.02.48.03</t>
  </si>
  <si>
    <t>344</t>
  </si>
  <si>
    <t>Fondul Social European Plus (FSE+), aferent cadrului financiar 2021-2027</t>
  </si>
  <si>
    <t>45.02.49</t>
  </si>
  <si>
    <t>347</t>
  </si>
  <si>
    <t>45.02.49.03</t>
  </si>
  <si>
    <t>362</t>
  </si>
  <si>
    <t>Sume primite de la UE/alti donatori in contul platilor efectuate si prefinantari aferente cadrului financiar 2014-2020</t>
  </si>
  <si>
    <t>48.02</t>
  </si>
  <si>
    <t>363</t>
  </si>
  <si>
    <t>Fondul European de Dezvoltare Regionala (FEDR)</t>
  </si>
  <si>
    <t>48.02.01</t>
  </si>
  <si>
    <t>364</t>
  </si>
  <si>
    <t xml:space="preserve">  Sume primite in contul platilor efectuate in anul curent</t>
  </si>
  <si>
    <t>48.02.01.01</t>
  </si>
  <si>
    <t>365</t>
  </si>
  <si>
    <t xml:space="preserve">  Sume primite in contul platilor efectuate in anii anteriori</t>
  </si>
  <si>
    <t>48.02.01.02</t>
  </si>
  <si>
    <t>366</t>
  </si>
  <si>
    <t xml:space="preserve">  Prefinantare</t>
  </si>
  <si>
    <t>48.02.01.03</t>
  </si>
  <si>
    <t>367</t>
  </si>
  <si>
    <t>Fondul Social European (FSE)</t>
  </si>
  <si>
    <t>48.02.02</t>
  </si>
  <si>
    <t>368</t>
  </si>
  <si>
    <t>48.02.02.01</t>
  </si>
  <si>
    <t>369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</si>
  <si>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</si>
  <si>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</si>
  <si>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</si>
  <si>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</si>
  <si>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</si>
  <si>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</si>
  <si>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</si>
  <si>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</si>
  <si>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</si>
  <si>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</si>
  <si>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</si>
  <si>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</si>
  <si>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</si>
  <si>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</si>
  <si>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</si>
  <si>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</si>
  <si>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</si>
  <si>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</si>
  <si>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</si>
  <si>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</si>
  <si>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</si>
  <si>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</si>
  <si>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</si>
  <si>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</si>
  <si>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</si>
  <si>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</si>
  <si>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</si>
  <si>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</si>
  <si>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</si>
  <si>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</si>
  <si>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</si>
  <si>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124</t>
  </si>
  <si>
    <t>139</t>
  </si>
  <si>
    <t>146</t>
  </si>
  <si>
    <t>147</t>
  </si>
  <si>
    <t>151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</si>
  <si>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</si>
  <si>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</si>
  <si>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</si>
  <si>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</si>
  <si>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</si>
  <si>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</si>
  <si>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</si>
  <si>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83</t>
  </si>
  <si>
    <t>85</t>
  </si>
  <si>
    <t>91</t>
  </si>
  <si>
    <t>96</t>
  </si>
  <si>
    <t>108</t>
  </si>
  <si>
    <t>121</t>
  </si>
  <si>
    <t>125</t>
  </si>
  <si>
    <t>126</t>
  </si>
  <si>
    <t>128</t>
  </si>
  <si>
    <t>132</t>
  </si>
  <si>
    <t>207</t>
  </si>
  <si>
    <t>210</t>
  </si>
  <si>
    <t>225</t>
  </si>
  <si>
    <t>227</t>
  </si>
  <si>
    <t>228</t>
  </si>
  <si>
    <t>229</t>
  </si>
  <si>
    <t>230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</si>
  <si>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</si>
  <si>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</si>
  <si>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</si>
  <si>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</si>
  <si>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</si>
  <si>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</si>
  <si>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</si>
  <si>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</si>
  <si>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</si>
  <si>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</si>
  <si>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</si>
  <si>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inițiale</t>
  </si>
  <si>
    <t>Prevederi bugetare definitive</t>
  </si>
  <si>
    <t>MUNICIPIUL CÂMPULUNG MOLDOVENESC                                           ANEXA NR. 1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</si>
</sst>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43D6-77C7-40FF-B805-D1122F89D637}">
  <dimension ref="A1:T246"/>
  <sheetViews>
    <sheetView tabSelected="1" topLeftCell="B1" workbookViewId="0">
      <selection activeCell="R17" sqref="R1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4.42578125" customWidth="1"/>
    <col min="5" max="5" width="14" customWidth="1"/>
    <col min="6" max="8" width="14.42578125" hidden="1" customWidth="1"/>
    <col min="9" max="9" width="12.7109375" customWidth="1"/>
    <col min="10" max="11" width="14.42578125" hidden="1" customWidth="1"/>
  </cols>
  <sheetData>
    <row r="1" spans="1:11" x14ac:dyDescent="0.25">
      <c r="A1" s="13" t="s">
        <v>393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380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391</v>
      </c>
      <c r="E7" s="10" t="s">
        <v>392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D14+D68+D73+D100+D106</f>
        <v>128499480</v>
      </c>
      <c r="E12" s="6">
        <f>E14+E68+E73+E100+E106</f>
        <v>153610050</v>
      </c>
      <c r="F12" s="6">
        <f t="shared" ref="F12:F43" si="0">G12+H12</f>
        <v>96878522</v>
      </c>
      <c r="G12" s="6">
        <f>G14+G68+G73+G100+G106</f>
        <v>9230005</v>
      </c>
      <c r="H12" s="6">
        <f>H14+H68+H73+H100+H106</f>
        <v>87648517</v>
      </c>
      <c r="I12" s="6">
        <f>I14+I68+I73+I100+I106</f>
        <v>84967701</v>
      </c>
      <c r="J12" s="6">
        <f>J14+J68+J73+J100+J106</f>
        <v>4204347</v>
      </c>
      <c r="K12" s="6">
        <f t="shared" ref="K12:K43" si="1">F12-I12-J12</f>
        <v>7706474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D14-D36+D68</f>
        <v>33047500</v>
      </c>
      <c r="E13" s="6">
        <f>E14-E36+E68</f>
        <v>35125650</v>
      </c>
      <c r="F13" s="6">
        <f t="shared" si="0"/>
        <v>43171898</v>
      </c>
      <c r="G13" s="6">
        <f>G14-G36+G68</f>
        <v>8929412</v>
      </c>
      <c r="H13" s="6">
        <f>H14-H36+H68</f>
        <v>34242486</v>
      </c>
      <c r="I13" s="6">
        <f>I14-I36+I68</f>
        <v>33012764</v>
      </c>
      <c r="J13" s="6">
        <f>J14-J36+J68</f>
        <v>2452660</v>
      </c>
      <c r="K13" s="6">
        <f t="shared" si="1"/>
        <v>7706474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53095820</v>
      </c>
      <c r="F14" s="6">
        <f t="shared" si="0"/>
        <v>60996733</v>
      </c>
      <c r="G14" s="6">
        <f>G15+G50</f>
        <v>8929412</v>
      </c>
      <c r="H14" s="6">
        <f>H15+H50</f>
        <v>52067321</v>
      </c>
      <c r="I14" s="6">
        <f>I15+I50</f>
        <v>50837604</v>
      </c>
      <c r="J14" s="6">
        <f>J15+J50</f>
        <v>2452655</v>
      </c>
      <c r="K14" s="6">
        <f t="shared" si="1"/>
        <v>7706474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44492320</v>
      </c>
      <c r="F15" s="6">
        <f t="shared" si="0"/>
        <v>47789584</v>
      </c>
      <c r="G15" s="6">
        <f>G16+G24+G35+G47</f>
        <v>3472783</v>
      </c>
      <c r="H15" s="6">
        <f>H16+H24+H35+H47</f>
        <v>44316801</v>
      </c>
      <c r="I15" s="6">
        <f>I16+I24+I35+I47</f>
        <v>44001370</v>
      </c>
      <c r="J15" s="6">
        <f>J16+J24+J35+J47</f>
        <v>1100339</v>
      </c>
      <c r="K15" s="6">
        <f t="shared" si="1"/>
        <v>2687875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16876980</v>
      </c>
      <c r="F16" s="6">
        <f t="shared" si="0"/>
        <v>16867413</v>
      </c>
      <c r="G16" s="6">
        <f>+G17</f>
        <v>0</v>
      </c>
      <c r="H16" s="6">
        <f>+H17</f>
        <v>16867413</v>
      </c>
      <c r="I16" s="6">
        <f>+I17</f>
        <v>16867413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16876980</v>
      </c>
      <c r="F17" s="6">
        <f t="shared" si="0"/>
        <v>16867413</v>
      </c>
      <c r="G17" s="6">
        <f>G18+G20</f>
        <v>0</v>
      </c>
      <c r="H17" s="6">
        <f>H18+H20</f>
        <v>16867413</v>
      </c>
      <c r="I17" s="6">
        <f>I18+I20</f>
        <v>16867413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313000</v>
      </c>
      <c r="F18" s="6">
        <f t="shared" si="0"/>
        <v>303444</v>
      </c>
      <c r="G18" s="6">
        <f>+G19</f>
        <v>0</v>
      </c>
      <c r="H18" s="6">
        <f>+H19</f>
        <v>303444</v>
      </c>
      <c r="I18" s="6">
        <f>+I19</f>
        <v>303444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200000</v>
      </c>
      <c r="E19" s="6">
        <v>313000</v>
      </c>
      <c r="F19" s="6">
        <f t="shared" si="0"/>
        <v>303444</v>
      </c>
      <c r="G19" s="6">
        <v>0</v>
      </c>
      <c r="H19" s="6">
        <v>303444</v>
      </c>
      <c r="I19" s="6">
        <v>303444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16563980</v>
      </c>
      <c r="F20" s="6">
        <f t="shared" si="0"/>
        <v>16563969</v>
      </c>
      <c r="G20" s="6">
        <f>G21+G22+G23</f>
        <v>0</v>
      </c>
      <c r="H20" s="6">
        <f>H21+H22+H23</f>
        <v>16563969</v>
      </c>
      <c r="I20" s="6">
        <f>I21+I22+I23</f>
        <v>16563969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14239000</v>
      </c>
      <c r="E21" s="6">
        <v>14484240</v>
      </c>
      <c r="F21" s="6">
        <f t="shared" si="0"/>
        <v>14484238</v>
      </c>
      <c r="G21" s="6">
        <v>0</v>
      </c>
      <c r="H21" s="6">
        <v>14484238</v>
      </c>
      <c r="I21" s="6">
        <v>14484238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711000</v>
      </c>
      <c r="E22" s="6">
        <v>779740</v>
      </c>
      <c r="F22" s="6">
        <f t="shared" si="0"/>
        <v>779731</v>
      </c>
      <c r="G22" s="6">
        <v>0</v>
      </c>
      <c r="H22" s="6">
        <v>779731</v>
      </c>
      <c r="I22" s="6">
        <v>779731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1300000</v>
      </c>
      <c r="E23" s="6">
        <v>1300000</v>
      </c>
      <c r="F23" s="6">
        <f t="shared" si="0"/>
        <v>1300000</v>
      </c>
      <c r="G23" s="6">
        <v>0</v>
      </c>
      <c r="H23" s="6">
        <v>1300000</v>
      </c>
      <c r="I23" s="6">
        <v>1300000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6101000</v>
      </c>
      <c r="F24" s="6">
        <f t="shared" si="0"/>
        <v>8750045</v>
      </c>
      <c r="G24" s="6">
        <f>G25</f>
        <v>2720348</v>
      </c>
      <c r="H24" s="6">
        <f>H25</f>
        <v>6029697</v>
      </c>
      <c r="I24" s="6">
        <f>I25</f>
        <v>5870118</v>
      </c>
      <c r="J24" s="6">
        <f>J25</f>
        <v>969863</v>
      </c>
      <c r="K24" s="6">
        <f t="shared" si="1"/>
        <v>1910064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6101000</v>
      </c>
      <c r="F25" s="6">
        <f t="shared" si="0"/>
        <v>8750045</v>
      </c>
      <c r="G25" s="6">
        <f>G26+G29+G33+G34</f>
        <v>2720348</v>
      </c>
      <c r="H25" s="6">
        <f>H26+H29+H33+H34</f>
        <v>6029697</v>
      </c>
      <c r="I25" s="6">
        <f>I26+I29+I33+I34</f>
        <v>5870118</v>
      </c>
      <c r="J25" s="6">
        <f>J26+J29+J33+J34</f>
        <v>969863</v>
      </c>
      <c r="K25" s="6">
        <f t="shared" si="1"/>
        <v>1910064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4081000</v>
      </c>
      <c r="F26" s="6">
        <f t="shared" si="0"/>
        <v>6197750</v>
      </c>
      <c r="G26" s="6">
        <f>G27+G28</f>
        <v>2121069</v>
      </c>
      <c r="H26" s="6">
        <f>H27+H28</f>
        <v>4076681</v>
      </c>
      <c r="I26" s="6">
        <f>I27+I28</f>
        <v>4001246</v>
      </c>
      <c r="J26" s="6">
        <f>J27+J28</f>
        <v>831729</v>
      </c>
      <c r="K26" s="6">
        <f t="shared" si="1"/>
        <v>1364775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1680000</v>
      </c>
      <c r="E27" s="6">
        <v>1781000</v>
      </c>
      <c r="F27" s="6">
        <f t="shared" si="0"/>
        <v>2027028</v>
      </c>
      <c r="G27" s="6">
        <v>318444</v>
      </c>
      <c r="H27" s="6">
        <v>1708584</v>
      </c>
      <c r="I27" s="6">
        <v>1670769</v>
      </c>
      <c r="J27" s="6">
        <v>117266</v>
      </c>
      <c r="K27" s="6">
        <f t="shared" si="1"/>
        <v>238993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2100000</v>
      </c>
      <c r="E28" s="6">
        <v>2300000</v>
      </c>
      <c r="F28" s="6">
        <f t="shared" si="0"/>
        <v>4170722</v>
      </c>
      <c r="G28" s="6">
        <v>1802625</v>
      </c>
      <c r="H28" s="6">
        <v>2368097</v>
      </c>
      <c r="I28" s="6">
        <v>2330477</v>
      </c>
      <c r="J28" s="6">
        <v>714463</v>
      </c>
      <c r="K28" s="6">
        <f t="shared" si="1"/>
        <v>1125782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1610000</v>
      </c>
      <c r="F29" s="6">
        <f t="shared" si="0"/>
        <v>2047384</v>
      </c>
      <c r="G29" s="6">
        <f>G30+G31+G32</f>
        <v>494773</v>
      </c>
      <c r="H29" s="6">
        <f>H30+H31+H32</f>
        <v>1552611</v>
      </c>
      <c r="I29" s="6">
        <f>I30+I31+I32</f>
        <v>1466067</v>
      </c>
      <c r="J29" s="6">
        <f>J30+J31+J32</f>
        <v>122765</v>
      </c>
      <c r="K29" s="6">
        <f t="shared" si="1"/>
        <v>458552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1000000</v>
      </c>
      <c r="E30" s="6">
        <v>1000000</v>
      </c>
      <c r="F30" s="6">
        <f t="shared" si="0"/>
        <v>1147216</v>
      </c>
      <c r="G30" s="6">
        <v>188343</v>
      </c>
      <c r="H30" s="6">
        <v>958873</v>
      </c>
      <c r="I30" s="6">
        <v>919363</v>
      </c>
      <c r="J30" s="6">
        <v>59805</v>
      </c>
      <c r="K30" s="6">
        <f t="shared" si="1"/>
        <v>168048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220000</v>
      </c>
      <c r="E31" s="6">
        <v>270000</v>
      </c>
      <c r="F31" s="6">
        <f t="shared" si="0"/>
        <v>478939</v>
      </c>
      <c r="G31" s="6">
        <v>214174</v>
      </c>
      <c r="H31" s="6">
        <v>264765</v>
      </c>
      <c r="I31" s="6">
        <v>221568</v>
      </c>
      <c r="J31" s="6">
        <v>44549</v>
      </c>
      <c r="K31" s="6">
        <f t="shared" si="1"/>
        <v>212822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340000</v>
      </c>
      <c r="E32" s="6">
        <v>340000</v>
      </c>
      <c r="F32" s="6">
        <f t="shared" si="0"/>
        <v>421229</v>
      </c>
      <c r="G32" s="6">
        <v>92256</v>
      </c>
      <c r="H32" s="6">
        <v>328973</v>
      </c>
      <c r="I32" s="6">
        <v>325136</v>
      </c>
      <c r="J32" s="6">
        <v>18411</v>
      </c>
      <c r="K32" s="6">
        <f t="shared" si="1"/>
        <v>77682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195000</v>
      </c>
      <c r="E33" s="6">
        <v>205000</v>
      </c>
      <c r="F33" s="6">
        <f t="shared" si="0"/>
        <v>264119</v>
      </c>
      <c r="G33" s="6">
        <v>55837</v>
      </c>
      <c r="H33" s="6">
        <v>208282</v>
      </c>
      <c r="I33" s="6">
        <v>217705</v>
      </c>
      <c r="J33" s="6">
        <v>6682</v>
      </c>
      <c r="K33" s="6">
        <f t="shared" si="1"/>
        <v>39732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195000</v>
      </c>
      <c r="E34" s="6">
        <v>205000</v>
      </c>
      <c r="F34" s="6">
        <f t="shared" si="0"/>
        <v>240792</v>
      </c>
      <c r="G34" s="6">
        <v>48669</v>
      </c>
      <c r="H34" s="6">
        <v>192123</v>
      </c>
      <c r="I34" s="6">
        <v>185100</v>
      </c>
      <c r="J34" s="6">
        <v>8687</v>
      </c>
      <c r="K34" s="6">
        <f t="shared" si="1"/>
        <v>47005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21514340</v>
      </c>
      <c r="F35" s="6">
        <f t="shared" si="0"/>
        <v>22171596</v>
      </c>
      <c r="G35" s="6">
        <f>G36+G39+G41</f>
        <v>751925</v>
      </c>
      <c r="H35" s="6">
        <f>H36+H39+H41</f>
        <v>21419671</v>
      </c>
      <c r="I35" s="6">
        <f>I36+I39+I41</f>
        <v>21263791</v>
      </c>
      <c r="J35" s="6">
        <f>J36+J39+J41</f>
        <v>130427</v>
      </c>
      <c r="K35" s="6">
        <f t="shared" si="1"/>
        <v>777378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18855000</v>
      </c>
      <c r="F36" s="6">
        <f t="shared" si="0"/>
        <v>18710147</v>
      </c>
      <c r="G36" s="6">
        <f>+G37+G38</f>
        <v>0</v>
      </c>
      <c r="H36" s="6">
        <f>+H37+H38</f>
        <v>18710147</v>
      </c>
      <c r="I36" s="6">
        <f>+I37+I38</f>
        <v>18710147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8604000</v>
      </c>
      <c r="E37" s="6">
        <v>9188000</v>
      </c>
      <c r="F37" s="6">
        <f t="shared" si="0"/>
        <v>9043147</v>
      </c>
      <c r="G37" s="6">
        <v>0</v>
      </c>
      <c r="H37" s="6">
        <v>9043147</v>
      </c>
      <c r="I37" s="6">
        <v>9043147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8367000</v>
      </c>
      <c r="E38" s="6">
        <v>9667000</v>
      </c>
      <c r="F38" s="6">
        <f t="shared" si="0"/>
        <v>9667000</v>
      </c>
      <c r="G38" s="6">
        <v>0</v>
      </c>
      <c r="H38" s="6">
        <v>9667000</v>
      </c>
      <c r="I38" s="6">
        <v>9667000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442</v>
      </c>
      <c r="G39" s="6">
        <f>G40</f>
        <v>0</v>
      </c>
      <c r="H39" s="6">
        <f>H40</f>
        <v>442</v>
      </c>
      <c r="I39" s="6">
        <f>I40</f>
        <v>442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442</v>
      </c>
      <c r="G40" s="6">
        <v>0</v>
      </c>
      <c r="H40" s="6">
        <v>442</v>
      </c>
      <c r="I40" s="6">
        <v>442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2658340</v>
      </c>
      <c r="F41" s="6">
        <f t="shared" si="0"/>
        <v>3461007</v>
      </c>
      <c r="G41" s="6">
        <f>G42+G45+G46</f>
        <v>751925</v>
      </c>
      <c r="H41" s="6">
        <f>H42+H45+H46</f>
        <v>2709082</v>
      </c>
      <c r="I41" s="6">
        <f>I42+I45+I46</f>
        <v>2553202</v>
      </c>
      <c r="J41" s="6">
        <f>J42+J45+J46</f>
        <v>130427</v>
      </c>
      <c r="K41" s="6">
        <f t="shared" si="1"/>
        <v>777378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1898340</v>
      </c>
      <c r="F42" s="6">
        <f t="shared" si="0"/>
        <v>2594348</v>
      </c>
      <c r="G42" s="6">
        <f>G43+G44</f>
        <v>664049</v>
      </c>
      <c r="H42" s="6">
        <f>H43+H44</f>
        <v>1930299</v>
      </c>
      <c r="I42" s="6">
        <f>I43+I44</f>
        <v>1810257</v>
      </c>
      <c r="J42" s="6">
        <f>J43+J44</f>
        <v>93490</v>
      </c>
      <c r="K42" s="6">
        <f t="shared" si="1"/>
        <v>690601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1432000</v>
      </c>
      <c r="E43" s="6">
        <v>1447340</v>
      </c>
      <c r="F43" s="6">
        <f t="shared" si="0"/>
        <v>2034518</v>
      </c>
      <c r="G43" s="6">
        <v>520768</v>
      </c>
      <c r="H43" s="6">
        <v>1513750</v>
      </c>
      <c r="I43" s="6">
        <v>1391357</v>
      </c>
      <c r="J43" s="6">
        <v>93490</v>
      </c>
      <c r="K43" s="6">
        <f t="shared" si="1"/>
        <v>549671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451000</v>
      </c>
      <c r="E44" s="6">
        <v>451000</v>
      </c>
      <c r="F44" s="6">
        <f t="shared" ref="F44:F75" si="2">G44+H44</f>
        <v>559830</v>
      </c>
      <c r="G44" s="6">
        <v>143281</v>
      </c>
      <c r="H44" s="6">
        <v>416549</v>
      </c>
      <c r="I44" s="6">
        <v>418900</v>
      </c>
      <c r="J44" s="6">
        <v>0</v>
      </c>
      <c r="K44" s="6">
        <f t="shared" ref="K44:K75" si="3">F44-I44-J44</f>
        <v>140930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530000</v>
      </c>
      <c r="E45" s="6">
        <v>630000</v>
      </c>
      <c r="F45" s="6">
        <f t="shared" si="2"/>
        <v>729542</v>
      </c>
      <c r="G45" s="6">
        <v>61105</v>
      </c>
      <c r="H45" s="6">
        <v>668437</v>
      </c>
      <c r="I45" s="6">
        <v>637503</v>
      </c>
      <c r="J45" s="6">
        <v>22017</v>
      </c>
      <c r="K45" s="6">
        <f t="shared" si="3"/>
        <v>70022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100000</v>
      </c>
      <c r="E46" s="6">
        <v>130000</v>
      </c>
      <c r="F46" s="6">
        <f t="shared" si="2"/>
        <v>137117</v>
      </c>
      <c r="G46" s="6">
        <v>26771</v>
      </c>
      <c r="H46" s="6">
        <v>110346</v>
      </c>
      <c r="I46" s="6">
        <v>105442</v>
      </c>
      <c r="J46" s="6">
        <v>14920</v>
      </c>
      <c r="K46" s="6">
        <f t="shared" si="3"/>
        <v>16755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48</v>
      </c>
      <c r="J47" s="6">
        <f t="shared" si="4"/>
        <v>49</v>
      </c>
      <c r="K47" s="6">
        <f t="shared" si="3"/>
        <v>433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48</v>
      </c>
      <c r="J48" s="6">
        <f t="shared" si="4"/>
        <v>49</v>
      </c>
      <c r="K48" s="6">
        <f t="shared" si="3"/>
        <v>433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48</v>
      </c>
      <c r="J49" s="6">
        <v>49</v>
      </c>
      <c r="K49" s="6">
        <f t="shared" si="3"/>
        <v>433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8603500</v>
      </c>
      <c r="F50" s="6">
        <f t="shared" si="2"/>
        <v>13207149</v>
      </c>
      <c r="G50" s="6">
        <f>G51+G55</f>
        <v>5456629</v>
      </c>
      <c r="H50" s="6">
        <f>H51+H55</f>
        <v>7750520</v>
      </c>
      <c r="I50" s="6">
        <f>I51+I55</f>
        <v>6836234</v>
      </c>
      <c r="J50" s="6">
        <f>J51+J55</f>
        <v>1352316</v>
      </c>
      <c r="K50" s="6">
        <f t="shared" si="3"/>
        <v>5018599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1800000</v>
      </c>
      <c r="F51" s="6">
        <f t="shared" si="2"/>
        <v>4427699</v>
      </c>
      <c r="G51" s="6">
        <f>G52</f>
        <v>3625887</v>
      </c>
      <c r="H51" s="6">
        <f>H52</f>
        <v>801812</v>
      </c>
      <c r="I51" s="6">
        <f>I52</f>
        <v>1558836</v>
      </c>
      <c r="J51" s="6">
        <f>J52</f>
        <v>1172215</v>
      </c>
      <c r="K51" s="6">
        <f t="shared" si="3"/>
        <v>1696648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1800000</v>
      </c>
      <c r="F52" s="6">
        <f t="shared" si="2"/>
        <v>4427699</v>
      </c>
      <c r="G52" s="6">
        <f t="shared" ref="G52:J53" si="5">+G53</f>
        <v>3625887</v>
      </c>
      <c r="H52" s="6">
        <f t="shared" si="5"/>
        <v>801812</v>
      </c>
      <c r="I52" s="6">
        <f t="shared" si="5"/>
        <v>1558836</v>
      </c>
      <c r="J52" s="6">
        <f t="shared" si="5"/>
        <v>1172215</v>
      </c>
      <c r="K52" s="6">
        <f t="shared" si="3"/>
        <v>1696648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1800000</v>
      </c>
      <c r="F53" s="6">
        <f t="shared" si="2"/>
        <v>4427699</v>
      </c>
      <c r="G53" s="6">
        <f t="shared" si="5"/>
        <v>3625887</v>
      </c>
      <c r="H53" s="6">
        <f t="shared" si="5"/>
        <v>801812</v>
      </c>
      <c r="I53" s="6">
        <f t="shared" si="5"/>
        <v>1558836</v>
      </c>
      <c r="J53" s="6">
        <f t="shared" si="5"/>
        <v>1172215</v>
      </c>
      <c r="K53" s="6">
        <f t="shared" si="3"/>
        <v>1696648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3700000</v>
      </c>
      <c r="E54" s="6">
        <v>1800000</v>
      </c>
      <c r="F54" s="6">
        <f t="shared" si="2"/>
        <v>4427699</v>
      </c>
      <c r="G54" s="6">
        <v>3625887</v>
      </c>
      <c r="H54" s="6">
        <v>801812</v>
      </c>
      <c r="I54" s="6">
        <v>1558836</v>
      </c>
      <c r="J54" s="6">
        <v>1172215</v>
      </c>
      <c r="K54" s="6">
        <f t="shared" si="3"/>
        <v>1696648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6803500</v>
      </c>
      <c r="F55" s="6">
        <f t="shared" si="2"/>
        <v>8779450</v>
      </c>
      <c r="G55" s="6">
        <f>G56+G59+G63</f>
        <v>1830742</v>
      </c>
      <c r="H55" s="6">
        <f>H56+H59+H63</f>
        <v>6948708</v>
      </c>
      <c r="I55" s="6">
        <f>I56+I59+I63</f>
        <v>5277398</v>
      </c>
      <c r="J55" s="6">
        <f>J56+J59+J63</f>
        <v>180101</v>
      </c>
      <c r="K55" s="6">
        <f t="shared" si="3"/>
        <v>3321951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5772500</v>
      </c>
      <c r="F56" s="6">
        <f t="shared" si="2"/>
        <v>4962022</v>
      </c>
      <c r="G56" s="6">
        <f>G57+G58</f>
        <v>7728</v>
      </c>
      <c r="H56" s="6">
        <f>H57+H58</f>
        <v>4954294</v>
      </c>
      <c r="I56" s="6">
        <f>I57+I58</f>
        <v>4309305</v>
      </c>
      <c r="J56" s="6">
        <f>J57+J58</f>
        <v>163</v>
      </c>
      <c r="K56" s="6">
        <f t="shared" si="3"/>
        <v>652554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172500</v>
      </c>
      <c r="E57" s="6">
        <v>272500</v>
      </c>
      <c r="F57" s="6">
        <f t="shared" si="2"/>
        <v>57073</v>
      </c>
      <c r="G57" s="6">
        <v>0</v>
      </c>
      <c r="H57" s="6">
        <v>57073</v>
      </c>
      <c r="I57" s="6">
        <v>56910</v>
      </c>
      <c r="J57" s="6">
        <v>163</v>
      </c>
      <c r="K57" s="6">
        <f t="shared" si="3"/>
        <v>0</v>
      </c>
    </row>
    <row r="58" spans="1:11" s="2" customFormat="1" ht="22.5" x14ac:dyDescent="0.25">
      <c r="A58" s="5" t="s">
        <v>158</v>
      </c>
      <c r="B58" s="5" t="s">
        <v>159</v>
      </c>
      <c r="C58" s="5" t="s">
        <v>160</v>
      </c>
      <c r="D58" s="6">
        <v>3500000</v>
      </c>
      <c r="E58" s="6">
        <v>5500000</v>
      </c>
      <c r="F58" s="6">
        <f t="shared" si="2"/>
        <v>4904949</v>
      </c>
      <c r="G58" s="6">
        <v>7728</v>
      </c>
      <c r="H58" s="6">
        <v>4897221</v>
      </c>
      <c r="I58" s="6">
        <v>4252395</v>
      </c>
      <c r="J58" s="6">
        <v>0</v>
      </c>
      <c r="K58" s="6">
        <f t="shared" si="3"/>
        <v>652554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826000</v>
      </c>
      <c r="F59" s="6">
        <f t="shared" si="2"/>
        <v>2520708</v>
      </c>
      <c r="G59" s="6">
        <f>G60+G62</f>
        <v>1666656</v>
      </c>
      <c r="H59" s="6">
        <f>H60+H62</f>
        <v>854052</v>
      </c>
      <c r="I59" s="6">
        <f>I60+I62</f>
        <v>737516</v>
      </c>
      <c r="J59" s="6">
        <f>J60+J62</f>
        <v>94241</v>
      </c>
      <c r="K59" s="6">
        <f t="shared" si="3"/>
        <v>1688951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826000</v>
      </c>
      <c r="F60" s="6">
        <f t="shared" si="2"/>
        <v>2509654</v>
      </c>
      <c r="G60" s="6">
        <f>G61</f>
        <v>1655602</v>
      </c>
      <c r="H60" s="6">
        <f>H61</f>
        <v>854052</v>
      </c>
      <c r="I60" s="6">
        <f>I61</f>
        <v>732961</v>
      </c>
      <c r="J60" s="6">
        <f>J61</f>
        <v>94241</v>
      </c>
      <c r="K60" s="6">
        <f t="shared" si="3"/>
        <v>1682452</v>
      </c>
    </row>
    <row r="61" spans="1:11" s="2" customFormat="1" ht="22.5" x14ac:dyDescent="0.25">
      <c r="A61" s="5" t="s">
        <v>167</v>
      </c>
      <c r="B61" s="5" t="s">
        <v>168</v>
      </c>
      <c r="C61" s="5" t="s">
        <v>169</v>
      </c>
      <c r="D61" s="6">
        <v>826000</v>
      </c>
      <c r="E61" s="6">
        <v>826000</v>
      </c>
      <c r="F61" s="6">
        <f t="shared" si="2"/>
        <v>2509654</v>
      </c>
      <c r="G61" s="6">
        <v>1655602</v>
      </c>
      <c r="H61" s="6">
        <v>854052</v>
      </c>
      <c r="I61" s="6">
        <v>732961</v>
      </c>
      <c r="J61" s="6">
        <v>94241</v>
      </c>
      <c r="K61" s="6">
        <f t="shared" si="3"/>
        <v>1682452</v>
      </c>
    </row>
    <row r="62" spans="1:11" s="2" customFormat="1" x14ac:dyDescent="0.25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4555</v>
      </c>
      <c r="J62" s="6">
        <v>0</v>
      </c>
      <c r="K62" s="6">
        <f t="shared" si="3"/>
        <v>6499</v>
      </c>
    </row>
    <row r="63" spans="1:11" s="2" customFormat="1" ht="33" x14ac:dyDescent="0.25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205000</v>
      </c>
      <c r="F63" s="6">
        <f t="shared" si="2"/>
        <v>1296720</v>
      </c>
      <c r="G63" s="6">
        <f>+G64+G65</f>
        <v>156358</v>
      </c>
      <c r="H63" s="6">
        <f>+H64+H65</f>
        <v>1140362</v>
      </c>
      <c r="I63" s="6">
        <f>+I64+I65</f>
        <v>230577</v>
      </c>
      <c r="J63" s="6">
        <f>+J64+J65</f>
        <v>85697</v>
      </c>
      <c r="K63" s="6">
        <f t="shared" si="3"/>
        <v>980446</v>
      </c>
    </row>
    <row r="64" spans="1:11" s="2" customFormat="1" x14ac:dyDescent="0.25">
      <c r="A64" s="5" t="s">
        <v>176</v>
      </c>
      <c r="B64" s="5" t="s">
        <v>177</v>
      </c>
      <c r="C64" s="5" t="s">
        <v>178</v>
      </c>
      <c r="D64" s="6">
        <v>100000</v>
      </c>
      <c r="E64" s="6">
        <v>150000</v>
      </c>
      <c r="F64" s="6">
        <f t="shared" si="2"/>
        <v>1223872</v>
      </c>
      <c r="G64" s="6">
        <v>152841</v>
      </c>
      <c r="H64" s="6">
        <v>1071031</v>
      </c>
      <c r="I64" s="6">
        <v>177517</v>
      </c>
      <c r="J64" s="6">
        <v>85442</v>
      </c>
      <c r="K64" s="6">
        <f t="shared" si="3"/>
        <v>960913</v>
      </c>
    </row>
    <row r="65" spans="1:11" s="2" customFormat="1" ht="22.5" x14ac:dyDescent="0.25">
      <c r="A65" s="5" t="s">
        <v>179</v>
      </c>
      <c r="B65" s="5" t="s">
        <v>180</v>
      </c>
      <c r="C65" s="5" t="s">
        <v>181</v>
      </c>
      <c r="D65" s="6">
        <v>55000</v>
      </c>
      <c r="E65" s="6">
        <v>55000</v>
      </c>
      <c r="F65" s="6">
        <f t="shared" si="2"/>
        <v>72848</v>
      </c>
      <c r="G65" s="6">
        <v>3517</v>
      </c>
      <c r="H65" s="6">
        <v>69331</v>
      </c>
      <c r="I65" s="6">
        <v>53060</v>
      </c>
      <c r="J65" s="6">
        <v>255</v>
      </c>
      <c r="K65" s="6">
        <f t="shared" si="3"/>
        <v>19533</v>
      </c>
    </row>
    <row r="66" spans="1:11" s="2" customFormat="1" ht="33" x14ac:dyDescent="0.25">
      <c r="A66" s="5" t="s">
        <v>182</v>
      </c>
      <c r="B66" s="5" t="s">
        <v>183</v>
      </c>
      <c r="C66" s="5" t="s">
        <v>184</v>
      </c>
      <c r="D66" s="6">
        <v>-5876670</v>
      </c>
      <c r="E66" s="6">
        <v>-5141710</v>
      </c>
      <c r="F66" s="6">
        <f t="shared" si="2"/>
        <v>-3960843</v>
      </c>
      <c r="G66" s="6">
        <v>0</v>
      </c>
      <c r="H66" s="6">
        <v>-3960843</v>
      </c>
      <c r="I66" s="6">
        <v>-3960843</v>
      </c>
      <c r="J66" s="6">
        <v>0</v>
      </c>
      <c r="K66" s="6">
        <f t="shared" si="3"/>
        <v>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5876670</v>
      </c>
      <c r="E67" s="6">
        <v>5141710</v>
      </c>
      <c r="F67" s="6">
        <f t="shared" si="2"/>
        <v>3960843</v>
      </c>
      <c r="G67" s="6">
        <v>0</v>
      </c>
      <c r="H67" s="6">
        <v>3960843</v>
      </c>
      <c r="I67" s="6">
        <v>3960843</v>
      </c>
      <c r="J67" s="6">
        <v>0</v>
      </c>
      <c r="K67" s="6">
        <f t="shared" si="3"/>
        <v>0</v>
      </c>
    </row>
    <row r="68" spans="1:11" s="2" customFormat="1" ht="22.5" x14ac:dyDescent="0.25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884830</v>
      </c>
      <c r="F68" s="6">
        <f t="shared" si="2"/>
        <v>885312</v>
      </c>
      <c r="G68" s="6">
        <f>G69</f>
        <v>0</v>
      </c>
      <c r="H68" s="6">
        <f>H69</f>
        <v>885312</v>
      </c>
      <c r="I68" s="6">
        <f>I69</f>
        <v>885307</v>
      </c>
      <c r="J68" s="6">
        <f>J69</f>
        <v>5</v>
      </c>
      <c r="K68" s="6">
        <f t="shared" si="3"/>
        <v>0</v>
      </c>
    </row>
    <row r="69" spans="1:11" s="2" customFormat="1" ht="33" x14ac:dyDescent="0.25">
      <c r="A69" s="5" t="s">
        <v>191</v>
      </c>
      <c r="B69" s="5" t="s">
        <v>192</v>
      </c>
      <c r="C69" s="5" t="s">
        <v>193</v>
      </c>
      <c r="D69" s="6">
        <f>D70+D71+D72</f>
        <v>0</v>
      </c>
      <c r="E69" s="6">
        <f>E70+E71+E72</f>
        <v>884830</v>
      </c>
      <c r="F69" s="6">
        <f t="shared" si="2"/>
        <v>885312</v>
      </c>
      <c r="G69" s="6">
        <f>G70+G71+G72</f>
        <v>0</v>
      </c>
      <c r="H69" s="6">
        <f>H70+H71+H72</f>
        <v>885312</v>
      </c>
      <c r="I69" s="6">
        <f>I70+I71+I72</f>
        <v>885307</v>
      </c>
      <c r="J69" s="6">
        <f>J70+J71+J72</f>
        <v>5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v>0</v>
      </c>
      <c r="E70" s="6">
        <v>0</v>
      </c>
      <c r="F70" s="6">
        <f t="shared" si="2"/>
        <v>252</v>
      </c>
      <c r="G70" s="6">
        <v>0</v>
      </c>
      <c r="H70" s="6">
        <v>252</v>
      </c>
      <c r="I70" s="6">
        <v>247</v>
      </c>
      <c r="J70" s="6">
        <v>5</v>
      </c>
      <c r="K70" s="6">
        <f t="shared" si="3"/>
        <v>0</v>
      </c>
    </row>
    <row r="71" spans="1:11" s="2" customFormat="1" ht="22.5" x14ac:dyDescent="0.25">
      <c r="A71" s="5" t="s">
        <v>197</v>
      </c>
      <c r="B71" s="5" t="s">
        <v>198</v>
      </c>
      <c r="C71" s="5" t="s">
        <v>199</v>
      </c>
      <c r="D71" s="6">
        <v>0</v>
      </c>
      <c r="E71" s="6">
        <v>45030</v>
      </c>
      <c r="F71" s="6">
        <f t="shared" si="2"/>
        <v>45174</v>
      </c>
      <c r="G71" s="6">
        <v>0</v>
      </c>
      <c r="H71" s="6">
        <v>45174</v>
      </c>
      <c r="I71" s="6">
        <v>45174</v>
      </c>
      <c r="J71" s="6"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0</v>
      </c>
      <c r="E72" s="6">
        <v>839800</v>
      </c>
      <c r="F72" s="6">
        <f t="shared" si="2"/>
        <v>839886</v>
      </c>
      <c r="G72" s="6">
        <v>0</v>
      </c>
      <c r="H72" s="6">
        <v>839886</v>
      </c>
      <c r="I72" s="6">
        <v>839886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</f>
        <v>69732430</v>
      </c>
      <c r="E73" s="6">
        <f>E74</f>
        <v>90513320</v>
      </c>
      <c r="F73" s="6">
        <f t="shared" si="2"/>
        <v>28865712</v>
      </c>
      <c r="G73" s="6">
        <f>G74</f>
        <v>41209</v>
      </c>
      <c r="H73" s="6">
        <f>H74</f>
        <v>28824503</v>
      </c>
      <c r="I73" s="6">
        <f>I74</f>
        <v>28845809</v>
      </c>
      <c r="J73" s="6">
        <f>J74</f>
        <v>19903</v>
      </c>
      <c r="K73" s="6">
        <f t="shared" si="3"/>
        <v>0</v>
      </c>
    </row>
    <row r="74" spans="1:11" s="2" customFormat="1" ht="22.5" x14ac:dyDescent="0.25">
      <c r="A74" s="5" t="s">
        <v>206</v>
      </c>
      <c r="B74" s="5" t="s">
        <v>207</v>
      </c>
      <c r="C74" s="5" t="s">
        <v>208</v>
      </c>
      <c r="D74" s="6">
        <f>D75+D91</f>
        <v>69732430</v>
      </c>
      <c r="E74" s="6">
        <f>E75+E91</f>
        <v>90513320</v>
      </c>
      <c r="F74" s="6">
        <f t="shared" si="2"/>
        <v>28865712</v>
      </c>
      <c r="G74" s="6">
        <f>G75+G91</f>
        <v>41209</v>
      </c>
      <c r="H74" s="6">
        <f>H75+H91</f>
        <v>28824503</v>
      </c>
      <c r="I74" s="6">
        <f>I75+I91</f>
        <v>28845809</v>
      </c>
      <c r="J74" s="6">
        <f>J75+J91</f>
        <v>19903</v>
      </c>
      <c r="K74" s="6">
        <f t="shared" si="3"/>
        <v>0</v>
      </c>
    </row>
    <row r="75" spans="1:11" s="2" customFormat="1" ht="96" x14ac:dyDescent="0.25">
      <c r="A75" s="5" t="s">
        <v>209</v>
      </c>
      <c r="B75" s="5" t="s">
        <v>210</v>
      </c>
      <c r="C75" s="5" t="s">
        <v>211</v>
      </c>
      <c r="D75" s="6">
        <f>+D76+D77+D78+D79+D80+D81+D82+D86+D89</f>
        <v>64732470</v>
      </c>
      <c r="E75" s="6">
        <f>+E76+E77+E78+E79+E80+E81+E82+E86+E89</f>
        <v>85013360</v>
      </c>
      <c r="F75" s="6">
        <f t="shared" si="2"/>
        <v>22247356</v>
      </c>
      <c r="G75" s="6">
        <f>+G76+G77+G78+G79+G80+G81+G82+G86+G89</f>
        <v>41209</v>
      </c>
      <c r="H75" s="6">
        <f>+H76+H77+H78+H79+H80+H81+H82+H86+H89</f>
        <v>22206147</v>
      </c>
      <c r="I75" s="6">
        <f>+I76+I77+I78+I79+I80+I81+I82+I86+I89</f>
        <v>22227453</v>
      </c>
      <c r="J75" s="6">
        <f>+J76+J77+J78+J79+J80+J81+J82+J86+J89</f>
        <v>19903</v>
      </c>
      <c r="K75" s="6">
        <f t="shared" si="3"/>
        <v>0</v>
      </c>
    </row>
    <row r="76" spans="1:11" s="2" customFormat="1" ht="43.5" x14ac:dyDescent="0.25">
      <c r="A76" s="5" t="s">
        <v>212</v>
      </c>
      <c r="B76" s="5" t="s">
        <v>213</v>
      </c>
      <c r="C76" s="5" t="s">
        <v>214</v>
      </c>
      <c r="D76" s="6">
        <v>130000</v>
      </c>
      <c r="E76" s="6">
        <v>530000</v>
      </c>
      <c r="F76" s="6">
        <f t="shared" ref="F76:F107" si="6">G76+H76</f>
        <v>516808</v>
      </c>
      <c r="G76" s="6">
        <v>0</v>
      </c>
      <c r="H76" s="6">
        <v>516808</v>
      </c>
      <c r="I76" s="6">
        <v>516808</v>
      </c>
      <c r="J76" s="6">
        <v>0</v>
      </c>
      <c r="K76" s="6">
        <f t="shared" ref="K76:K107" si="7">F76-I76-J76</f>
        <v>0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v>6681000</v>
      </c>
      <c r="E77" s="6">
        <v>17364890</v>
      </c>
      <c r="F77" s="6">
        <f t="shared" si="6"/>
        <v>9676230</v>
      </c>
      <c r="G77" s="6">
        <v>0</v>
      </c>
      <c r="H77" s="6">
        <v>9676230</v>
      </c>
      <c r="I77" s="6">
        <v>9676230</v>
      </c>
      <c r="J77" s="6">
        <v>0</v>
      </c>
      <c r="K77" s="6">
        <f t="shared" si="7"/>
        <v>0</v>
      </c>
    </row>
    <row r="78" spans="1:11" s="2" customFormat="1" ht="33" x14ac:dyDescent="0.25">
      <c r="A78" s="5" t="s">
        <v>218</v>
      </c>
      <c r="B78" s="5" t="s">
        <v>219</v>
      </c>
      <c r="C78" s="5" t="s">
        <v>220</v>
      </c>
      <c r="D78" s="6">
        <v>1200000</v>
      </c>
      <c r="E78" s="6">
        <v>1380000</v>
      </c>
      <c r="F78" s="6">
        <f t="shared" si="6"/>
        <v>1271116</v>
      </c>
      <c r="G78" s="6">
        <v>0</v>
      </c>
      <c r="H78" s="6">
        <v>1271116</v>
      </c>
      <c r="I78" s="6">
        <v>1270595</v>
      </c>
      <c r="J78" s="6">
        <v>521</v>
      </c>
      <c r="K78" s="6">
        <f t="shared" si="7"/>
        <v>0</v>
      </c>
    </row>
    <row r="79" spans="1:11" s="2" customFormat="1" ht="54" x14ac:dyDescent="0.25">
      <c r="A79" s="5" t="s">
        <v>221</v>
      </c>
      <c r="B79" s="5" t="s">
        <v>222</v>
      </c>
      <c r="C79" s="5" t="s">
        <v>223</v>
      </c>
      <c r="D79" s="6">
        <v>0</v>
      </c>
      <c r="E79" s="6">
        <v>0</v>
      </c>
      <c r="F79" s="6">
        <f t="shared" si="6"/>
        <v>44060</v>
      </c>
      <c r="G79" s="6">
        <v>41209</v>
      </c>
      <c r="H79" s="6">
        <v>2851</v>
      </c>
      <c r="I79" s="6">
        <v>24678</v>
      </c>
      <c r="J79" s="6">
        <v>19382</v>
      </c>
      <c r="K79" s="6">
        <f t="shared" si="7"/>
        <v>0</v>
      </c>
    </row>
    <row r="80" spans="1:11" s="2" customFormat="1" ht="43.5" x14ac:dyDescent="0.25">
      <c r="A80" s="5" t="s">
        <v>224</v>
      </c>
      <c r="B80" s="5" t="s">
        <v>225</v>
      </c>
      <c r="C80" s="5" t="s">
        <v>226</v>
      </c>
      <c r="D80" s="6">
        <v>0</v>
      </c>
      <c r="E80" s="6">
        <v>12490</v>
      </c>
      <c r="F80" s="6">
        <f t="shared" si="6"/>
        <v>12495</v>
      </c>
      <c r="G80" s="6">
        <v>0</v>
      </c>
      <c r="H80" s="6">
        <v>12495</v>
      </c>
      <c r="I80" s="6">
        <v>12495</v>
      </c>
      <c r="J80" s="6">
        <v>0</v>
      </c>
      <c r="K80" s="6">
        <f t="shared" si="7"/>
        <v>0</v>
      </c>
    </row>
    <row r="81" spans="1:11" s="2" customFormat="1" ht="33" x14ac:dyDescent="0.25">
      <c r="A81" s="5" t="s">
        <v>227</v>
      </c>
      <c r="B81" s="5" t="s">
        <v>228</v>
      </c>
      <c r="C81" s="5" t="s">
        <v>229</v>
      </c>
      <c r="D81" s="6">
        <v>9000000</v>
      </c>
      <c r="E81" s="6">
        <v>14000000</v>
      </c>
      <c r="F81" s="6">
        <f t="shared" si="6"/>
        <v>2324959</v>
      </c>
      <c r="G81" s="6">
        <v>0</v>
      </c>
      <c r="H81" s="6">
        <v>2324959</v>
      </c>
      <c r="I81" s="6">
        <v>2324959</v>
      </c>
      <c r="J81" s="6">
        <v>0</v>
      </c>
      <c r="K81" s="6">
        <f t="shared" si="7"/>
        <v>0</v>
      </c>
    </row>
    <row r="82" spans="1:11" s="2" customFormat="1" ht="33" x14ac:dyDescent="0.25">
      <c r="A82" s="5" t="s">
        <v>230</v>
      </c>
      <c r="B82" s="5" t="s">
        <v>231</v>
      </c>
      <c r="C82" s="5" t="s">
        <v>232</v>
      </c>
      <c r="D82" s="6">
        <f>D83+D84+D85</f>
        <v>37140580</v>
      </c>
      <c r="E82" s="6">
        <f>E83+E84+E85</f>
        <v>40728590</v>
      </c>
      <c r="F82" s="6">
        <f t="shared" si="6"/>
        <v>6615436</v>
      </c>
      <c r="G82" s="6">
        <f>G83+G84+G85</f>
        <v>0</v>
      </c>
      <c r="H82" s="6">
        <f>H83+H84+H85</f>
        <v>6615436</v>
      </c>
      <c r="I82" s="6">
        <f>I83+I84+I85</f>
        <v>6615436</v>
      </c>
      <c r="J82" s="6">
        <f>J83+J84+J85</f>
        <v>0</v>
      </c>
      <c r="K82" s="6">
        <f t="shared" si="7"/>
        <v>0</v>
      </c>
    </row>
    <row r="83" spans="1:11" s="2" customFormat="1" ht="22.5" x14ac:dyDescent="0.25">
      <c r="A83" s="5" t="s">
        <v>233</v>
      </c>
      <c r="B83" s="5" t="s">
        <v>234</v>
      </c>
      <c r="C83" s="5" t="s">
        <v>235</v>
      </c>
      <c r="D83" s="6">
        <v>31261870</v>
      </c>
      <c r="E83" s="6">
        <v>34277000</v>
      </c>
      <c r="F83" s="6">
        <f t="shared" si="6"/>
        <v>5429589</v>
      </c>
      <c r="G83" s="6">
        <v>0</v>
      </c>
      <c r="H83" s="6">
        <v>5429589</v>
      </c>
      <c r="I83" s="6">
        <v>5429589</v>
      </c>
      <c r="J83" s="6">
        <v>0</v>
      </c>
      <c r="K83" s="6">
        <f t="shared" si="7"/>
        <v>0</v>
      </c>
    </row>
    <row r="84" spans="1:11" s="2" customFormat="1" ht="22.5" x14ac:dyDescent="0.25">
      <c r="A84" s="5" t="s">
        <v>236</v>
      </c>
      <c r="B84" s="5" t="s">
        <v>237</v>
      </c>
      <c r="C84" s="5" t="s">
        <v>238</v>
      </c>
      <c r="D84" s="6">
        <v>5878710</v>
      </c>
      <c r="E84" s="6">
        <v>6451590</v>
      </c>
      <c r="F84" s="6">
        <f t="shared" si="6"/>
        <v>1013297</v>
      </c>
      <c r="G84" s="6">
        <v>0</v>
      </c>
      <c r="H84" s="6">
        <v>1013297</v>
      </c>
      <c r="I84" s="6">
        <v>1013297</v>
      </c>
      <c r="J84" s="6">
        <v>0</v>
      </c>
      <c r="K84" s="6">
        <f t="shared" si="7"/>
        <v>0</v>
      </c>
    </row>
    <row r="85" spans="1:11" s="2" customFormat="1" ht="22.5" x14ac:dyDescent="0.25">
      <c r="A85" s="5" t="s">
        <v>239</v>
      </c>
      <c r="B85" s="5" t="s">
        <v>240</v>
      </c>
      <c r="C85" s="5" t="s">
        <v>241</v>
      </c>
      <c r="D85" s="6">
        <v>0</v>
      </c>
      <c r="E85" s="6">
        <v>0</v>
      </c>
      <c r="F85" s="6">
        <f t="shared" si="6"/>
        <v>172550</v>
      </c>
      <c r="G85" s="6">
        <v>0</v>
      </c>
      <c r="H85" s="6">
        <v>172550</v>
      </c>
      <c r="I85" s="6">
        <v>172550</v>
      </c>
      <c r="J85" s="6">
        <v>0</v>
      </c>
      <c r="K85" s="6">
        <f t="shared" si="7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f>D87+D88</f>
        <v>9250140</v>
      </c>
      <c r="E86" s="6">
        <f>E87+E88</f>
        <v>9666640</v>
      </c>
      <c r="F86" s="6">
        <f t="shared" si="6"/>
        <v>1786252</v>
      </c>
      <c r="G86" s="6">
        <f>G87+G88</f>
        <v>0</v>
      </c>
      <c r="H86" s="6">
        <f>H87+H88</f>
        <v>1786252</v>
      </c>
      <c r="I86" s="6">
        <f>I87+I88</f>
        <v>1786252</v>
      </c>
      <c r="J86" s="6">
        <f>J87+J88</f>
        <v>0</v>
      </c>
      <c r="K86" s="6">
        <f t="shared" si="7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v>7773220</v>
      </c>
      <c r="E87" s="6">
        <v>8123220</v>
      </c>
      <c r="F87" s="6">
        <f t="shared" si="6"/>
        <v>1502657</v>
      </c>
      <c r="G87" s="6">
        <v>0</v>
      </c>
      <c r="H87" s="6">
        <v>1502657</v>
      </c>
      <c r="I87" s="6">
        <v>1502657</v>
      </c>
      <c r="J87" s="6">
        <v>0</v>
      </c>
      <c r="K87" s="6">
        <f t="shared" si="7"/>
        <v>0</v>
      </c>
    </row>
    <row r="88" spans="1:11" s="2" customFormat="1" ht="22.5" x14ac:dyDescent="0.25">
      <c r="A88" s="5" t="s">
        <v>248</v>
      </c>
      <c r="B88" s="5" t="s">
        <v>237</v>
      </c>
      <c r="C88" s="5" t="s">
        <v>249</v>
      </c>
      <c r="D88" s="6">
        <v>1476920</v>
      </c>
      <c r="E88" s="6">
        <v>1543420</v>
      </c>
      <c r="F88" s="6">
        <f t="shared" si="6"/>
        <v>283595</v>
      </c>
      <c r="G88" s="6">
        <v>0</v>
      </c>
      <c r="H88" s="6">
        <v>283595</v>
      </c>
      <c r="I88" s="6">
        <v>283595</v>
      </c>
      <c r="J88" s="6">
        <v>0</v>
      </c>
      <c r="K88" s="6">
        <f t="shared" si="7"/>
        <v>0</v>
      </c>
    </row>
    <row r="89" spans="1:11" s="2" customFormat="1" ht="54" x14ac:dyDescent="0.25">
      <c r="A89" s="5" t="s">
        <v>250</v>
      </c>
      <c r="B89" s="5" t="s">
        <v>251</v>
      </c>
      <c r="C89" s="5" t="s">
        <v>252</v>
      </c>
      <c r="D89" s="6">
        <f>+D90</f>
        <v>1330750</v>
      </c>
      <c r="E89" s="6">
        <f>+E90</f>
        <v>1330750</v>
      </c>
      <c r="F89" s="6">
        <f t="shared" si="6"/>
        <v>0</v>
      </c>
      <c r="G89" s="6">
        <f>+G90</f>
        <v>0</v>
      </c>
      <c r="H89" s="6">
        <f>+H90</f>
        <v>0</v>
      </c>
      <c r="I89" s="6">
        <f>+I90</f>
        <v>0</v>
      </c>
      <c r="J89" s="6">
        <f>+J90</f>
        <v>0</v>
      </c>
      <c r="K89" s="6">
        <f t="shared" si="7"/>
        <v>0</v>
      </c>
    </row>
    <row r="90" spans="1:11" s="2" customFormat="1" ht="43.5" x14ac:dyDescent="0.25">
      <c r="A90" s="5" t="s">
        <v>253</v>
      </c>
      <c r="B90" s="5" t="s">
        <v>254</v>
      </c>
      <c r="C90" s="5" t="s">
        <v>255</v>
      </c>
      <c r="D90" s="6">
        <v>1330750</v>
      </c>
      <c r="E90" s="6">
        <v>1330750</v>
      </c>
      <c r="F90" s="6">
        <f t="shared" si="6"/>
        <v>0</v>
      </c>
      <c r="G90" s="6">
        <v>0</v>
      </c>
      <c r="H90" s="6">
        <v>0</v>
      </c>
      <c r="I90" s="6">
        <v>0</v>
      </c>
      <c r="J90" s="6">
        <v>0</v>
      </c>
      <c r="K90" s="6">
        <f t="shared" si="7"/>
        <v>0</v>
      </c>
    </row>
    <row r="91" spans="1:11" s="2" customFormat="1" ht="33" x14ac:dyDescent="0.25">
      <c r="A91" s="5" t="s">
        <v>256</v>
      </c>
      <c r="B91" s="5" t="s">
        <v>257</v>
      </c>
      <c r="C91" s="5" t="s">
        <v>258</v>
      </c>
      <c r="D91" s="6">
        <f>+D92+D93+D94+D97</f>
        <v>4999960</v>
      </c>
      <c r="E91" s="6">
        <f>+E92+E93+E94+E97</f>
        <v>5499960</v>
      </c>
      <c r="F91" s="6">
        <f t="shared" si="6"/>
        <v>6618356</v>
      </c>
      <c r="G91" s="6">
        <f>+G92+G93+G94+G97</f>
        <v>0</v>
      </c>
      <c r="H91" s="6">
        <f>+H92+H93+H94+H97</f>
        <v>6618356</v>
      </c>
      <c r="I91" s="6">
        <f>+I92+I93+I94+I97</f>
        <v>6618356</v>
      </c>
      <c r="J91" s="6">
        <f>+J92+J93+J94+J97</f>
        <v>0</v>
      </c>
      <c r="K91" s="6">
        <f t="shared" si="7"/>
        <v>0</v>
      </c>
    </row>
    <row r="92" spans="1:11" s="2" customFormat="1" ht="33" x14ac:dyDescent="0.25">
      <c r="A92" s="5" t="s">
        <v>259</v>
      </c>
      <c r="B92" s="5" t="s">
        <v>260</v>
      </c>
      <c r="C92" s="5" t="s">
        <v>261</v>
      </c>
      <c r="D92" s="6">
        <v>0</v>
      </c>
      <c r="E92" s="6">
        <v>500000</v>
      </c>
      <c r="F92" s="6">
        <f t="shared" si="6"/>
        <v>500000</v>
      </c>
      <c r="G92" s="6">
        <v>0</v>
      </c>
      <c r="H92" s="6">
        <v>500000</v>
      </c>
      <c r="I92" s="6">
        <v>500000</v>
      </c>
      <c r="J92" s="6">
        <v>0</v>
      </c>
      <c r="K92" s="6">
        <f t="shared" si="7"/>
        <v>0</v>
      </c>
    </row>
    <row r="93" spans="1:11" s="2" customFormat="1" ht="43.5" x14ac:dyDescent="0.25">
      <c r="A93" s="5" t="s">
        <v>262</v>
      </c>
      <c r="B93" s="5" t="s">
        <v>263</v>
      </c>
      <c r="C93" s="5" t="s">
        <v>264</v>
      </c>
      <c r="D93" s="6">
        <v>4999960</v>
      </c>
      <c r="E93" s="6">
        <v>4999960</v>
      </c>
      <c r="F93" s="6">
        <f t="shared" si="6"/>
        <v>0</v>
      </c>
      <c r="G93" s="6">
        <v>0</v>
      </c>
      <c r="H93" s="6">
        <v>0</v>
      </c>
      <c r="I93" s="6">
        <v>0</v>
      </c>
      <c r="J93" s="6">
        <v>0</v>
      </c>
      <c r="K93" s="6">
        <f t="shared" si="7"/>
        <v>0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f>D95+D96</f>
        <v>0</v>
      </c>
      <c r="E94" s="6">
        <f>E95+E96</f>
        <v>0</v>
      </c>
      <c r="F94" s="6">
        <f t="shared" si="6"/>
        <v>1132724</v>
      </c>
      <c r="G94" s="6">
        <f>G95+G96</f>
        <v>0</v>
      </c>
      <c r="H94" s="6">
        <f>H95+H96</f>
        <v>1132724</v>
      </c>
      <c r="I94" s="6">
        <f>I95+I96</f>
        <v>1132724</v>
      </c>
      <c r="J94" s="6">
        <f>J95+J96</f>
        <v>0</v>
      </c>
      <c r="K94" s="6">
        <f t="shared" si="7"/>
        <v>0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v>0</v>
      </c>
      <c r="E95" s="6">
        <v>0</v>
      </c>
      <c r="F95" s="6">
        <f t="shared" si="6"/>
        <v>951869</v>
      </c>
      <c r="G95" s="6">
        <v>0</v>
      </c>
      <c r="H95" s="6">
        <v>951869</v>
      </c>
      <c r="I95" s="6">
        <v>951869</v>
      </c>
      <c r="J95" s="6">
        <v>0</v>
      </c>
      <c r="K95" s="6">
        <f t="shared" si="7"/>
        <v>0</v>
      </c>
    </row>
    <row r="96" spans="1:11" s="2" customFormat="1" ht="22.5" x14ac:dyDescent="0.25">
      <c r="A96" s="5" t="s">
        <v>271</v>
      </c>
      <c r="B96" s="5" t="s">
        <v>272</v>
      </c>
      <c r="C96" s="5" t="s">
        <v>273</v>
      </c>
      <c r="D96" s="6">
        <v>0</v>
      </c>
      <c r="E96" s="6">
        <v>0</v>
      </c>
      <c r="F96" s="6">
        <f t="shared" si="6"/>
        <v>180855</v>
      </c>
      <c r="G96" s="6">
        <v>0</v>
      </c>
      <c r="H96" s="6">
        <v>180855</v>
      </c>
      <c r="I96" s="6">
        <v>180855</v>
      </c>
      <c r="J96" s="6">
        <v>0</v>
      </c>
      <c r="K96" s="6">
        <f t="shared" si="7"/>
        <v>0</v>
      </c>
    </row>
    <row r="97" spans="1:11" s="2" customFormat="1" ht="22.5" x14ac:dyDescent="0.25">
      <c r="A97" s="5" t="s">
        <v>274</v>
      </c>
      <c r="B97" s="5" t="s">
        <v>275</v>
      </c>
      <c r="C97" s="5" t="s">
        <v>276</v>
      </c>
      <c r="D97" s="6">
        <f>D98+D99</f>
        <v>0</v>
      </c>
      <c r="E97" s="6">
        <f>E98+E99</f>
        <v>0</v>
      </c>
      <c r="F97" s="6">
        <f t="shared" si="6"/>
        <v>4985632</v>
      </c>
      <c r="G97" s="6">
        <f>G98+G99</f>
        <v>0</v>
      </c>
      <c r="H97" s="6">
        <f>H98+H99</f>
        <v>4985632</v>
      </c>
      <c r="I97" s="6">
        <f>I98+I99</f>
        <v>4985632</v>
      </c>
      <c r="J97" s="6">
        <f>J98+J99</f>
        <v>0</v>
      </c>
      <c r="K97" s="6">
        <f t="shared" si="7"/>
        <v>0</v>
      </c>
    </row>
    <row r="98" spans="1:11" s="2" customFormat="1" ht="22.5" x14ac:dyDescent="0.25">
      <c r="A98" s="5" t="s">
        <v>277</v>
      </c>
      <c r="B98" s="5" t="s">
        <v>278</v>
      </c>
      <c r="C98" s="5" t="s">
        <v>279</v>
      </c>
      <c r="D98" s="6">
        <v>0</v>
      </c>
      <c r="E98" s="6">
        <v>0</v>
      </c>
      <c r="F98" s="6">
        <f t="shared" si="6"/>
        <v>4189607</v>
      </c>
      <c r="G98" s="6">
        <v>0</v>
      </c>
      <c r="H98" s="6">
        <v>4189607</v>
      </c>
      <c r="I98" s="6">
        <v>4189607</v>
      </c>
      <c r="J98" s="6">
        <v>0</v>
      </c>
      <c r="K98" s="6">
        <f t="shared" si="7"/>
        <v>0</v>
      </c>
    </row>
    <row r="99" spans="1:11" s="2" customFormat="1" ht="22.5" x14ac:dyDescent="0.25">
      <c r="A99" s="5" t="s">
        <v>280</v>
      </c>
      <c r="B99" s="5" t="s">
        <v>272</v>
      </c>
      <c r="C99" s="5" t="s">
        <v>281</v>
      </c>
      <c r="D99" s="6">
        <v>0</v>
      </c>
      <c r="E99" s="6">
        <v>0</v>
      </c>
      <c r="F99" s="6">
        <f t="shared" si="6"/>
        <v>796025</v>
      </c>
      <c r="G99" s="6">
        <v>0</v>
      </c>
      <c r="H99" s="6">
        <v>796025</v>
      </c>
      <c r="I99" s="6">
        <v>796025</v>
      </c>
      <c r="J99" s="6">
        <v>0</v>
      </c>
      <c r="K99" s="6">
        <f t="shared" si="7"/>
        <v>0</v>
      </c>
    </row>
    <row r="100" spans="1:11" s="2" customFormat="1" ht="43.5" x14ac:dyDescent="0.25">
      <c r="A100" s="5" t="s">
        <v>282</v>
      </c>
      <c r="B100" s="5" t="s">
        <v>283</v>
      </c>
      <c r="C100" s="5" t="s">
        <v>284</v>
      </c>
      <c r="D100" s="6">
        <f>+D101+D104</f>
        <v>8686550</v>
      </c>
      <c r="E100" s="6">
        <f>+E101+E104</f>
        <v>8877650</v>
      </c>
      <c r="F100" s="6">
        <f t="shared" si="6"/>
        <v>5632938</v>
      </c>
      <c r="G100" s="6">
        <f>+G101+G104</f>
        <v>0</v>
      </c>
      <c r="H100" s="6">
        <f>+H101+H104</f>
        <v>5632938</v>
      </c>
      <c r="I100" s="6">
        <f>+I101+I104</f>
        <v>5632938</v>
      </c>
      <c r="J100" s="6">
        <f>+J101+J104</f>
        <v>0</v>
      </c>
      <c r="K100" s="6">
        <f t="shared" si="7"/>
        <v>0</v>
      </c>
    </row>
    <row r="101" spans="1:11" s="2" customFormat="1" ht="22.5" x14ac:dyDescent="0.25">
      <c r="A101" s="5" t="s">
        <v>285</v>
      </c>
      <c r="B101" s="5" t="s">
        <v>286</v>
      </c>
      <c r="C101" s="5" t="s">
        <v>287</v>
      </c>
      <c r="D101" s="6">
        <f>D102+D103</f>
        <v>8686550</v>
      </c>
      <c r="E101" s="6">
        <f>E102+E103</f>
        <v>8686550</v>
      </c>
      <c r="F101" s="6">
        <f t="shared" si="6"/>
        <v>5112938</v>
      </c>
      <c r="G101" s="6">
        <f>G102+G103</f>
        <v>0</v>
      </c>
      <c r="H101" s="6">
        <f>H102+H103</f>
        <v>5112938</v>
      </c>
      <c r="I101" s="6">
        <f>I102+I103</f>
        <v>5112938</v>
      </c>
      <c r="J101" s="6">
        <f>J102+J103</f>
        <v>0</v>
      </c>
      <c r="K101" s="6">
        <f t="shared" si="7"/>
        <v>0</v>
      </c>
    </row>
    <row r="102" spans="1:11" s="2" customFormat="1" ht="22.5" x14ac:dyDescent="0.25">
      <c r="A102" s="5" t="s">
        <v>288</v>
      </c>
      <c r="B102" s="5" t="s">
        <v>289</v>
      </c>
      <c r="C102" s="5" t="s">
        <v>290</v>
      </c>
      <c r="D102" s="6">
        <v>8686550</v>
      </c>
      <c r="E102" s="6">
        <v>8686550</v>
      </c>
      <c r="F102" s="6">
        <f t="shared" si="6"/>
        <v>0</v>
      </c>
      <c r="G102" s="6">
        <v>0</v>
      </c>
      <c r="H102" s="6">
        <v>0</v>
      </c>
      <c r="I102" s="6">
        <v>0</v>
      </c>
      <c r="J102" s="6">
        <v>0</v>
      </c>
      <c r="K102" s="6">
        <f t="shared" si="7"/>
        <v>0</v>
      </c>
    </row>
    <row r="103" spans="1:11" s="2" customFormat="1" ht="22.5" x14ac:dyDescent="0.25">
      <c r="A103" s="5" t="s">
        <v>291</v>
      </c>
      <c r="B103" s="5" t="s">
        <v>292</v>
      </c>
      <c r="C103" s="5" t="s">
        <v>293</v>
      </c>
      <c r="D103" s="6">
        <v>0</v>
      </c>
      <c r="E103" s="6">
        <v>0</v>
      </c>
      <c r="F103" s="6">
        <f t="shared" si="6"/>
        <v>5112938</v>
      </c>
      <c r="G103" s="6">
        <v>0</v>
      </c>
      <c r="H103" s="6">
        <v>5112938</v>
      </c>
      <c r="I103" s="6">
        <v>5112938</v>
      </c>
      <c r="J103" s="6">
        <v>0</v>
      </c>
      <c r="K103" s="6">
        <f t="shared" si="7"/>
        <v>0</v>
      </c>
    </row>
    <row r="104" spans="1:11" s="2" customFormat="1" ht="22.5" x14ac:dyDescent="0.25">
      <c r="A104" s="5" t="s">
        <v>294</v>
      </c>
      <c r="B104" s="5" t="s">
        <v>295</v>
      </c>
      <c r="C104" s="5" t="s">
        <v>296</v>
      </c>
      <c r="D104" s="6">
        <f>+D105</f>
        <v>0</v>
      </c>
      <c r="E104" s="6">
        <f>+E105</f>
        <v>191100</v>
      </c>
      <c r="F104" s="6">
        <f t="shared" si="6"/>
        <v>520000</v>
      </c>
      <c r="G104" s="6">
        <f>+G105</f>
        <v>0</v>
      </c>
      <c r="H104" s="6">
        <f>+H105</f>
        <v>520000</v>
      </c>
      <c r="I104" s="6">
        <f>+I105</f>
        <v>520000</v>
      </c>
      <c r="J104" s="6">
        <f>+J105</f>
        <v>0</v>
      </c>
      <c r="K104" s="6">
        <f t="shared" si="7"/>
        <v>0</v>
      </c>
    </row>
    <row r="105" spans="1:11" s="2" customFormat="1" ht="22.5" x14ac:dyDescent="0.25">
      <c r="A105" s="5" t="s">
        <v>297</v>
      </c>
      <c r="B105" s="5" t="s">
        <v>292</v>
      </c>
      <c r="C105" s="5" t="s">
        <v>298</v>
      </c>
      <c r="D105" s="6">
        <v>0</v>
      </c>
      <c r="E105" s="6">
        <v>191100</v>
      </c>
      <c r="F105" s="6">
        <f t="shared" si="6"/>
        <v>520000</v>
      </c>
      <c r="G105" s="6">
        <v>0</v>
      </c>
      <c r="H105" s="6">
        <v>520000</v>
      </c>
      <c r="I105" s="6">
        <v>520000</v>
      </c>
      <c r="J105" s="6">
        <v>0</v>
      </c>
      <c r="K105" s="6">
        <f t="shared" si="7"/>
        <v>0</v>
      </c>
    </row>
    <row r="106" spans="1:11" s="2" customFormat="1" ht="33" x14ac:dyDescent="0.25">
      <c r="A106" s="5" t="s">
        <v>299</v>
      </c>
      <c r="B106" s="5" t="s">
        <v>300</v>
      </c>
      <c r="C106" s="5" t="s">
        <v>301</v>
      </c>
      <c r="D106" s="6">
        <f>D107+D111</f>
        <v>62000</v>
      </c>
      <c r="E106" s="6">
        <f>E107+E111</f>
        <v>238430</v>
      </c>
      <c r="F106" s="6">
        <f t="shared" si="6"/>
        <v>497827</v>
      </c>
      <c r="G106" s="6">
        <f>G107+G111</f>
        <v>259384</v>
      </c>
      <c r="H106" s="6">
        <f>H107+H111</f>
        <v>238443</v>
      </c>
      <c r="I106" s="6">
        <f>I107+I111</f>
        <v>-1233957</v>
      </c>
      <c r="J106" s="6">
        <f>J107+J111</f>
        <v>1731784</v>
      </c>
      <c r="K106" s="6">
        <f t="shared" si="7"/>
        <v>0</v>
      </c>
    </row>
    <row r="107" spans="1:11" s="2" customFormat="1" ht="22.5" x14ac:dyDescent="0.25">
      <c r="A107" s="5" t="s">
        <v>302</v>
      </c>
      <c r="B107" s="5" t="s">
        <v>303</v>
      </c>
      <c r="C107" s="5" t="s">
        <v>304</v>
      </c>
      <c r="D107" s="6">
        <f>D108+D109+D110</f>
        <v>62000</v>
      </c>
      <c r="E107" s="6">
        <f>E108+E109+E110</f>
        <v>191020</v>
      </c>
      <c r="F107" s="6">
        <f t="shared" si="6"/>
        <v>382048</v>
      </c>
      <c r="G107" s="6">
        <f>G108+G109+G110</f>
        <v>191024</v>
      </c>
      <c r="H107" s="6">
        <f>H108+H109+H110</f>
        <v>191024</v>
      </c>
      <c r="I107" s="6">
        <f>I108+I109+I110</f>
        <v>-1208799</v>
      </c>
      <c r="J107" s="6">
        <f>J108+J109+J110</f>
        <v>1590847</v>
      </c>
      <c r="K107" s="6">
        <f t="shared" si="7"/>
        <v>0</v>
      </c>
    </row>
    <row r="108" spans="1:11" s="2" customFormat="1" ht="22.5" x14ac:dyDescent="0.25">
      <c r="A108" s="5" t="s">
        <v>305</v>
      </c>
      <c r="B108" s="5" t="s">
        <v>306</v>
      </c>
      <c r="C108" s="5" t="s">
        <v>307</v>
      </c>
      <c r="D108" s="6">
        <v>0</v>
      </c>
      <c r="E108" s="6">
        <v>0</v>
      </c>
      <c r="F108" s="6">
        <f t="shared" ref="F108:F113" si="8">G108+H108</f>
        <v>191024</v>
      </c>
      <c r="G108" s="6">
        <v>191024</v>
      </c>
      <c r="H108" s="6">
        <v>0</v>
      </c>
      <c r="I108" s="6">
        <v>0</v>
      </c>
      <c r="J108" s="6">
        <v>191024</v>
      </c>
      <c r="K108" s="6">
        <f t="shared" ref="K108:K113" si="9">F108-I108-J108</f>
        <v>0</v>
      </c>
    </row>
    <row r="109" spans="1:11" s="2" customFormat="1" ht="22.5" x14ac:dyDescent="0.25">
      <c r="A109" s="5" t="s">
        <v>308</v>
      </c>
      <c r="B109" s="5" t="s">
        <v>309</v>
      </c>
      <c r="C109" s="5" t="s">
        <v>310</v>
      </c>
      <c r="D109" s="6">
        <v>62000</v>
      </c>
      <c r="E109" s="6">
        <v>191020</v>
      </c>
      <c r="F109" s="6">
        <f t="shared" si="8"/>
        <v>191024</v>
      </c>
      <c r="G109" s="6">
        <v>0</v>
      </c>
      <c r="H109" s="6">
        <v>191024</v>
      </c>
      <c r="I109" s="6">
        <v>191024</v>
      </c>
      <c r="J109" s="6">
        <v>0</v>
      </c>
      <c r="K109" s="6">
        <f t="shared" si="9"/>
        <v>0</v>
      </c>
    </row>
    <row r="110" spans="1:11" s="2" customFormat="1" ht="22.5" x14ac:dyDescent="0.25">
      <c r="A110" s="5" t="s">
        <v>311</v>
      </c>
      <c r="B110" s="5" t="s">
        <v>312</v>
      </c>
      <c r="C110" s="5" t="s">
        <v>313</v>
      </c>
      <c r="D110" s="6">
        <v>0</v>
      </c>
      <c r="E110" s="6">
        <v>0</v>
      </c>
      <c r="F110" s="6">
        <f t="shared" si="8"/>
        <v>0</v>
      </c>
      <c r="G110" s="6">
        <v>0</v>
      </c>
      <c r="H110" s="6">
        <v>0</v>
      </c>
      <c r="I110" s="6">
        <v>-1399823</v>
      </c>
      <c r="J110" s="6">
        <v>1399823</v>
      </c>
      <c r="K110" s="6">
        <f t="shared" si="9"/>
        <v>0</v>
      </c>
    </row>
    <row r="111" spans="1:11" s="2" customFormat="1" ht="22.5" x14ac:dyDescent="0.25">
      <c r="A111" s="5" t="s">
        <v>314</v>
      </c>
      <c r="B111" s="5" t="s">
        <v>315</v>
      </c>
      <c r="C111" s="5" t="s">
        <v>316</v>
      </c>
      <c r="D111" s="6">
        <f>D112+D113</f>
        <v>0</v>
      </c>
      <c r="E111" s="6">
        <f>E112+E113</f>
        <v>47410</v>
      </c>
      <c r="F111" s="6">
        <f t="shared" si="8"/>
        <v>115779</v>
      </c>
      <c r="G111" s="6">
        <f>G112+G113</f>
        <v>68360</v>
      </c>
      <c r="H111" s="6">
        <f>H112+H113</f>
        <v>47419</v>
      </c>
      <c r="I111" s="6">
        <f>I112+I113</f>
        <v>-25158</v>
      </c>
      <c r="J111" s="6">
        <f>J112+J113</f>
        <v>140937</v>
      </c>
      <c r="K111" s="6">
        <f t="shared" si="9"/>
        <v>0</v>
      </c>
    </row>
    <row r="112" spans="1:11" s="2" customFormat="1" ht="22.5" x14ac:dyDescent="0.25">
      <c r="A112" s="5" t="s">
        <v>317</v>
      </c>
      <c r="B112" s="5" t="s">
        <v>306</v>
      </c>
      <c r="C112" s="5" t="s">
        <v>318</v>
      </c>
      <c r="D112" s="6">
        <v>0</v>
      </c>
      <c r="E112" s="6">
        <v>0</v>
      </c>
      <c r="F112" s="6">
        <f t="shared" si="8"/>
        <v>68360</v>
      </c>
      <c r="G112" s="6">
        <v>68360</v>
      </c>
      <c r="H112" s="6">
        <v>0</v>
      </c>
      <c r="I112" s="6">
        <v>-72577</v>
      </c>
      <c r="J112" s="6">
        <v>140937</v>
      </c>
      <c r="K112" s="6">
        <f t="shared" si="9"/>
        <v>0</v>
      </c>
    </row>
    <row r="113" spans="1:11" s="2" customFormat="1" ht="22.5" x14ac:dyDescent="0.25">
      <c r="A113" s="5" t="s">
        <v>319</v>
      </c>
      <c r="B113" s="5" t="s">
        <v>309</v>
      </c>
      <c r="C113" s="5" t="s">
        <v>320</v>
      </c>
      <c r="D113" s="6">
        <v>0</v>
      </c>
      <c r="E113" s="6">
        <v>47410</v>
      </c>
      <c r="F113" s="6">
        <f t="shared" si="8"/>
        <v>47419</v>
      </c>
      <c r="G113" s="6">
        <v>0</v>
      </c>
      <c r="H113" s="6">
        <v>47419</v>
      </c>
      <c r="I113" s="6">
        <v>47419</v>
      </c>
      <c r="J113" s="6">
        <v>0</v>
      </c>
      <c r="K113" s="6">
        <f t="shared" si="9"/>
        <v>0</v>
      </c>
    </row>
    <row r="114" spans="1:11" s="2" customFormat="1" x14ac:dyDescent="0.25">
      <c r="A114" s="3"/>
      <c r="B114" s="3"/>
      <c r="C114" s="3"/>
      <c r="D114" s="4"/>
      <c r="E114" s="4"/>
      <c r="F114" s="4"/>
      <c r="G114" s="4"/>
      <c r="H114" s="4"/>
      <c r="I114" s="4"/>
      <c r="J114" s="4"/>
      <c r="K114" s="4"/>
    </row>
    <row r="116" spans="1:11" x14ac:dyDescent="0.25">
      <c r="B116" s="11" t="s">
        <v>381</v>
      </c>
      <c r="C116" s="11"/>
      <c r="D116" s="11"/>
      <c r="E116" s="11"/>
      <c r="F116" s="11"/>
      <c r="G116" s="11"/>
      <c r="H116" s="11"/>
      <c r="I116" s="11"/>
      <c r="J116" s="11"/>
    </row>
    <row r="119" spans="1:11" ht="22.5" x14ac:dyDescent="0.25">
      <c r="B119" s="5" t="s">
        <v>327</v>
      </c>
      <c r="C119" s="5" t="s">
        <v>22</v>
      </c>
      <c r="D119" s="6">
        <f>D120+D174</f>
        <v>45471830</v>
      </c>
      <c r="E119" s="6">
        <f>E120+E174</f>
        <v>50376600</v>
      </c>
      <c r="F119" s="6">
        <f t="shared" ref="F119:F181" si="10">G119+H119</f>
        <v>59336309</v>
      </c>
      <c r="G119" s="6">
        <f>G120+G174</f>
        <v>8929412</v>
      </c>
      <c r="H119" s="6">
        <f>H120+H174</f>
        <v>50406897</v>
      </c>
      <c r="I119" s="6">
        <f>I120+I174</f>
        <v>49176659</v>
      </c>
    </row>
    <row r="120" spans="1:11" x14ac:dyDescent="0.25">
      <c r="B120" s="5" t="s">
        <v>27</v>
      </c>
      <c r="C120" s="5" t="s">
        <v>28</v>
      </c>
      <c r="D120" s="6">
        <f>D121+D156</f>
        <v>44141830</v>
      </c>
      <c r="E120" s="6">
        <f>E121+E156</f>
        <v>47954110</v>
      </c>
      <c r="F120" s="6">
        <f t="shared" si="10"/>
        <v>57035890</v>
      </c>
      <c r="G120" s="6">
        <f>G121+G156</f>
        <v>8929412</v>
      </c>
      <c r="H120" s="6">
        <f>H121+H156</f>
        <v>48106478</v>
      </c>
      <c r="I120" s="6">
        <f>I121+I156</f>
        <v>46876761</v>
      </c>
    </row>
    <row r="121" spans="1:11" ht="22.5" x14ac:dyDescent="0.25">
      <c r="B121" s="5" t="s">
        <v>30</v>
      </c>
      <c r="C121" s="5" t="s">
        <v>31</v>
      </c>
      <c r="D121" s="6">
        <f>D122+D130+D141+D153</f>
        <v>41665000</v>
      </c>
      <c r="E121" s="6">
        <f>E122+E130+E141+E153</f>
        <v>44492320</v>
      </c>
      <c r="F121" s="6">
        <f t="shared" si="10"/>
        <v>47789584</v>
      </c>
      <c r="G121" s="6">
        <f>G122+G130+G141+G153</f>
        <v>3472783</v>
      </c>
      <c r="H121" s="6">
        <f>H122+H130+H141+H153</f>
        <v>44316801</v>
      </c>
      <c r="I121" s="6">
        <f>I122+I130+I141+I153</f>
        <v>44001370</v>
      </c>
    </row>
    <row r="122" spans="1:11" ht="22.5" x14ac:dyDescent="0.25">
      <c r="B122" s="5" t="s">
        <v>33</v>
      </c>
      <c r="C122" s="5" t="s">
        <v>34</v>
      </c>
      <c r="D122" s="6">
        <f>+D123</f>
        <v>16450000</v>
      </c>
      <c r="E122" s="6">
        <f>+E123</f>
        <v>16876980</v>
      </c>
      <c r="F122" s="6">
        <f t="shared" si="10"/>
        <v>16867413</v>
      </c>
      <c r="G122" s="6">
        <f>+G123</f>
        <v>0</v>
      </c>
      <c r="H122" s="6">
        <f>+H123</f>
        <v>16867413</v>
      </c>
      <c r="I122" s="6">
        <f>+I123</f>
        <v>16867413</v>
      </c>
    </row>
    <row r="123" spans="1:11" ht="33" x14ac:dyDescent="0.25">
      <c r="B123" s="5" t="s">
        <v>36</v>
      </c>
      <c r="C123" s="5" t="s">
        <v>37</v>
      </c>
      <c r="D123" s="6">
        <f>D124+D126</f>
        <v>16450000</v>
      </c>
      <c r="E123" s="6">
        <f>E124+E126</f>
        <v>16876980</v>
      </c>
      <c r="F123" s="6">
        <f t="shared" si="10"/>
        <v>16867413</v>
      </c>
      <c r="G123" s="6">
        <f>G124+G126</f>
        <v>0</v>
      </c>
      <c r="H123" s="6">
        <f>H124+H126</f>
        <v>16867413</v>
      </c>
      <c r="I123" s="6">
        <f>I124+I126</f>
        <v>16867413</v>
      </c>
    </row>
    <row r="124" spans="1:11" x14ac:dyDescent="0.25">
      <c r="B124" s="5" t="s">
        <v>39</v>
      </c>
      <c r="C124" s="5" t="s">
        <v>40</v>
      </c>
      <c r="D124" s="6">
        <f>+D125</f>
        <v>200000</v>
      </c>
      <c r="E124" s="6">
        <f>+E125</f>
        <v>313000</v>
      </c>
      <c r="F124" s="6">
        <f t="shared" si="10"/>
        <v>303444</v>
      </c>
      <c r="G124" s="6">
        <f>+G125</f>
        <v>0</v>
      </c>
      <c r="H124" s="6">
        <f>+H125</f>
        <v>303444</v>
      </c>
      <c r="I124" s="6">
        <f>+I125</f>
        <v>303444</v>
      </c>
    </row>
    <row r="125" spans="1:11" ht="22.5" x14ac:dyDescent="0.25">
      <c r="B125" s="5" t="s">
        <v>42</v>
      </c>
      <c r="C125" s="5" t="s">
        <v>43</v>
      </c>
      <c r="D125" s="6">
        <v>200000</v>
      </c>
      <c r="E125" s="6">
        <v>313000</v>
      </c>
      <c r="F125" s="6">
        <f t="shared" si="10"/>
        <v>303444</v>
      </c>
      <c r="G125" s="6">
        <v>0</v>
      </c>
      <c r="H125" s="6">
        <v>303444</v>
      </c>
      <c r="I125" s="6">
        <v>303444</v>
      </c>
    </row>
    <row r="126" spans="1:11" ht="22.5" x14ac:dyDescent="0.25">
      <c r="B126" s="5" t="s">
        <v>45</v>
      </c>
      <c r="C126" s="5" t="s">
        <v>46</v>
      </c>
      <c r="D126" s="6">
        <f>D127+D128+D129</f>
        <v>16250000</v>
      </c>
      <c r="E126" s="6">
        <f>E127+E128+E129</f>
        <v>16563980</v>
      </c>
      <c r="F126" s="6">
        <f t="shared" si="10"/>
        <v>16563969</v>
      </c>
      <c r="G126" s="6">
        <f>G127+G128+G129</f>
        <v>0</v>
      </c>
      <c r="H126" s="6">
        <f>H127+H128+H129</f>
        <v>16563969</v>
      </c>
      <c r="I126" s="6">
        <f>I127+I128+I129</f>
        <v>16563969</v>
      </c>
    </row>
    <row r="127" spans="1:11" x14ac:dyDescent="0.25">
      <c r="B127" s="5" t="s">
        <v>48</v>
      </c>
      <c r="C127" s="5" t="s">
        <v>49</v>
      </c>
      <c r="D127" s="6">
        <v>14239000</v>
      </c>
      <c r="E127" s="6">
        <v>14484240</v>
      </c>
      <c r="F127" s="6">
        <f t="shared" si="10"/>
        <v>14484238</v>
      </c>
      <c r="G127" s="6">
        <v>0</v>
      </c>
      <c r="H127" s="6">
        <v>14484238</v>
      </c>
      <c r="I127" s="6">
        <v>14484238</v>
      </c>
    </row>
    <row r="128" spans="1:11" ht="22.5" x14ac:dyDescent="0.25">
      <c r="B128" s="5" t="s">
        <v>51</v>
      </c>
      <c r="C128" s="5" t="s">
        <v>52</v>
      </c>
      <c r="D128" s="6">
        <v>711000</v>
      </c>
      <c r="E128" s="6">
        <v>779740</v>
      </c>
      <c r="F128" s="6">
        <f t="shared" si="10"/>
        <v>779731</v>
      </c>
      <c r="G128" s="6">
        <v>0</v>
      </c>
      <c r="H128" s="6">
        <v>779731</v>
      </c>
      <c r="I128" s="6">
        <v>779731</v>
      </c>
    </row>
    <row r="129" spans="2:9" ht="22.5" x14ac:dyDescent="0.25">
      <c r="B129" s="5" t="s">
        <v>54</v>
      </c>
      <c r="C129" s="5" t="s">
        <v>55</v>
      </c>
      <c r="D129" s="6">
        <v>1300000</v>
      </c>
      <c r="E129" s="6">
        <v>1300000</v>
      </c>
      <c r="F129" s="6">
        <f t="shared" si="10"/>
        <v>1300000</v>
      </c>
      <c r="G129" s="6">
        <v>0</v>
      </c>
      <c r="H129" s="6">
        <v>1300000</v>
      </c>
      <c r="I129" s="6">
        <v>1300000</v>
      </c>
    </row>
    <row r="130" spans="2:9" ht="22.5" x14ac:dyDescent="0.25">
      <c r="B130" s="5" t="s">
        <v>57</v>
      </c>
      <c r="C130" s="5" t="s">
        <v>58</v>
      </c>
      <c r="D130" s="6">
        <f>D131</f>
        <v>5730000</v>
      </c>
      <c r="E130" s="6">
        <f>E131</f>
        <v>6101000</v>
      </c>
      <c r="F130" s="6">
        <f t="shared" si="10"/>
        <v>8750045</v>
      </c>
      <c r="G130" s="6">
        <f>G131</f>
        <v>2720348</v>
      </c>
      <c r="H130" s="6">
        <f>H131</f>
        <v>6029697</v>
      </c>
      <c r="I130" s="6">
        <f>I131</f>
        <v>5870118</v>
      </c>
    </row>
    <row r="131" spans="2:9" ht="22.5" x14ac:dyDescent="0.25">
      <c r="B131" s="5" t="s">
        <v>60</v>
      </c>
      <c r="C131" s="5" t="s">
        <v>61</v>
      </c>
      <c r="D131" s="6">
        <f>D132+D135+D139+D140</f>
        <v>5730000</v>
      </c>
      <c r="E131" s="6">
        <f>E132+E135+E139+E140</f>
        <v>6101000</v>
      </c>
      <c r="F131" s="6">
        <f t="shared" si="10"/>
        <v>8750045</v>
      </c>
      <c r="G131" s="6">
        <f>G132+G135+G139+G140</f>
        <v>2720348</v>
      </c>
      <c r="H131" s="6">
        <f>H132+H135+H139+H140</f>
        <v>6029697</v>
      </c>
      <c r="I131" s="6">
        <f>I132+I135+I139+I140</f>
        <v>5870118</v>
      </c>
    </row>
    <row r="132" spans="2:9" ht="22.5" x14ac:dyDescent="0.25">
      <c r="B132" s="5" t="s">
        <v>63</v>
      </c>
      <c r="C132" s="5" t="s">
        <v>64</v>
      </c>
      <c r="D132" s="6">
        <f>D133+D134</f>
        <v>3780000</v>
      </c>
      <c r="E132" s="6">
        <f>E133+E134</f>
        <v>4081000</v>
      </c>
      <c r="F132" s="6">
        <f t="shared" si="10"/>
        <v>6197750</v>
      </c>
      <c r="G132" s="6">
        <f>G133+G134</f>
        <v>2121069</v>
      </c>
      <c r="H132" s="6">
        <f>H133+H134</f>
        <v>4076681</v>
      </c>
      <c r="I132" s="6">
        <f>I133+I134</f>
        <v>4001246</v>
      </c>
    </row>
    <row r="133" spans="2:9" x14ac:dyDescent="0.25">
      <c r="B133" s="5" t="s">
        <v>66</v>
      </c>
      <c r="C133" s="5" t="s">
        <v>67</v>
      </c>
      <c r="D133" s="6">
        <v>1680000</v>
      </c>
      <c r="E133" s="6">
        <v>1781000</v>
      </c>
      <c r="F133" s="6">
        <f t="shared" si="10"/>
        <v>2027028</v>
      </c>
      <c r="G133" s="6">
        <v>318444</v>
      </c>
      <c r="H133" s="6">
        <v>1708584</v>
      </c>
      <c r="I133" s="6">
        <v>1670769</v>
      </c>
    </row>
    <row r="134" spans="2:9" x14ac:dyDescent="0.25">
      <c r="B134" s="5" t="s">
        <v>69</v>
      </c>
      <c r="C134" s="5" t="s">
        <v>70</v>
      </c>
      <c r="D134" s="6">
        <v>2100000</v>
      </c>
      <c r="E134" s="6">
        <v>2300000</v>
      </c>
      <c r="F134" s="6">
        <f t="shared" si="10"/>
        <v>4170722</v>
      </c>
      <c r="G134" s="6">
        <v>1802625</v>
      </c>
      <c r="H134" s="6">
        <v>2368097</v>
      </c>
      <c r="I134" s="6">
        <v>2330477</v>
      </c>
    </row>
    <row r="135" spans="2:9" ht="22.5" x14ac:dyDescent="0.25">
      <c r="B135" s="5" t="s">
        <v>72</v>
      </c>
      <c r="C135" s="5" t="s">
        <v>73</v>
      </c>
      <c r="D135" s="6">
        <f>D136+D137+D138</f>
        <v>1560000</v>
      </c>
      <c r="E135" s="6">
        <f>E136+E137+E138</f>
        <v>1610000</v>
      </c>
      <c r="F135" s="6">
        <f t="shared" si="10"/>
        <v>2047384</v>
      </c>
      <c r="G135" s="6">
        <f>G136+G137+G138</f>
        <v>494773</v>
      </c>
      <c r="H135" s="6">
        <f>H136+H137+H138</f>
        <v>1552611</v>
      </c>
      <c r="I135" s="6">
        <f>I136+I137+I138</f>
        <v>1466067</v>
      </c>
    </row>
    <row r="136" spans="2:9" ht="22.5" x14ac:dyDescent="0.25">
      <c r="B136" s="5" t="s">
        <v>75</v>
      </c>
      <c r="C136" s="5" t="s">
        <v>76</v>
      </c>
      <c r="D136" s="6">
        <v>1000000</v>
      </c>
      <c r="E136" s="6">
        <v>1000000</v>
      </c>
      <c r="F136" s="6">
        <f t="shared" si="10"/>
        <v>1147216</v>
      </c>
      <c r="G136" s="6">
        <v>188343</v>
      </c>
      <c r="H136" s="6">
        <v>958873</v>
      </c>
      <c r="I136" s="6">
        <v>919363</v>
      </c>
    </row>
    <row r="137" spans="2:9" ht="22.5" x14ac:dyDescent="0.25">
      <c r="B137" s="5" t="s">
        <v>78</v>
      </c>
      <c r="C137" s="5" t="s">
        <v>79</v>
      </c>
      <c r="D137" s="6">
        <v>220000</v>
      </c>
      <c r="E137" s="6">
        <v>270000</v>
      </c>
      <c r="F137" s="6">
        <f t="shared" si="10"/>
        <v>478939</v>
      </c>
      <c r="G137" s="6">
        <v>214174</v>
      </c>
      <c r="H137" s="6">
        <v>264765</v>
      </c>
      <c r="I137" s="6">
        <v>221568</v>
      </c>
    </row>
    <row r="138" spans="2:9" x14ac:dyDescent="0.25">
      <c r="B138" s="5" t="s">
        <v>81</v>
      </c>
      <c r="C138" s="5" t="s">
        <v>82</v>
      </c>
      <c r="D138" s="6">
        <v>340000</v>
      </c>
      <c r="E138" s="6">
        <v>340000</v>
      </c>
      <c r="F138" s="6">
        <f t="shared" si="10"/>
        <v>421229</v>
      </c>
      <c r="G138" s="6">
        <v>92256</v>
      </c>
      <c r="H138" s="6">
        <v>328973</v>
      </c>
      <c r="I138" s="6">
        <v>325136</v>
      </c>
    </row>
    <row r="139" spans="2:9" x14ac:dyDescent="0.25">
      <c r="B139" s="5" t="s">
        <v>84</v>
      </c>
      <c r="C139" s="5" t="s">
        <v>85</v>
      </c>
      <c r="D139" s="6">
        <v>195000</v>
      </c>
      <c r="E139" s="6">
        <v>205000</v>
      </c>
      <c r="F139" s="6">
        <f t="shared" si="10"/>
        <v>264119</v>
      </c>
      <c r="G139" s="6">
        <v>55837</v>
      </c>
      <c r="H139" s="6">
        <v>208282</v>
      </c>
      <c r="I139" s="6">
        <v>217705</v>
      </c>
    </row>
    <row r="140" spans="2:9" x14ac:dyDescent="0.25">
      <c r="B140" s="5" t="s">
        <v>87</v>
      </c>
      <c r="C140" s="5" t="s">
        <v>88</v>
      </c>
      <c r="D140" s="6">
        <v>195000</v>
      </c>
      <c r="E140" s="6">
        <v>205000</v>
      </c>
      <c r="F140" s="6">
        <f t="shared" si="10"/>
        <v>240792</v>
      </c>
      <c r="G140" s="6">
        <v>48669</v>
      </c>
      <c r="H140" s="6">
        <v>192123</v>
      </c>
      <c r="I140" s="6">
        <v>185100</v>
      </c>
    </row>
    <row r="141" spans="2:9" ht="22.5" x14ac:dyDescent="0.25">
      <c r="B141" s="5" t="s">
        <v>90</v>
      </c>
      <c r="C141" s="5" t="s">
        <v>91</v>
      </c>
      <c r="D141" s="6">
        <f>D142+D145+D147</f>
        <v>19485000</v>
      </c>
      <c r="E141" s="6">
        <f>E142+E145+E147</f>
        <v>21514340</v>
      </c>
      <c r="F141" s="6">
        <f t="shared" si="10"/>
        <v>22171596</v>
      </c>
      <c r="G141" s="6">
        <f>G142+G145+G147</f>
        <v>751925</v>
      </c>
      <c r="H141" s="6">
        <f>H142+H145+H147</f>
        <v>21419671</v>
      </c>
      <c r="I141" s="6">
        <f>I142+I145+I147</f>
        <v>21263791</v>
      </c>
    </row>
    <row r="142" spans="2:9" ht="22.5" x14ac:dyDescent="0.25">
      <c r="B142" s="5" t="s">
        <v>93</v>
      </c>
      <c r="C142" s="5" t="s">
        <v>94</v>
      </c>
      <c r="D142" s="6">
        <f>+D143+D144</f>
        <v>16971000</v>
      </c>
      <c r="E142" s="6">
        <f>+E143+E144</f>
        <v>18855000</v>
      </c>
      <c r="F142" s="6">
        <f t="shared" si="10"/>
        <v>18710147</v>
      </c>
      <c r="G142" s="6">
        <f>+G143+G144</f>
        <v>0</v>
      </c>
      <c r="H142" s="6">
        <f>+H143+H144</f>
        <v>18710147</v>
      </c>
      <c r="I142" s="6">
        <f>+I143+I144</f>
        <v>18710147</v>
      </c>
    </row>
    <row r="143" spans="2:9" ht="43.5" x14ac:dyDescent="0.25">
      <c r="B143" s="5" t="s">
        <v>96</v>
      </c>
      <c r="C143" s="5" t="s">
        <v>97</v>
      </c>
      <c r="D143" s="6">
        <v>8604000</v>
      </c>
      <c r="E143" s="6">
        <v>9188000</v>
      </c>
      <c r="F143" s="6">
        <f t="shared" si="10"/>
        <v>9043147</v>
      </c>
      <c r="G143" s="6">
        <v>0</v>
      </c>
      <c r="H143" s="6">
        <v>9043147</v>
      </c>
      <c r="I143" s="6">
        <v>9043147</v>
      </c>
    </row>
    <row r="144" spans="2:9" ht="22.5" x14ac:dyDescent="0.25">
      <c r="B144" s="5" t="s">
        <v>99</v>
      </c>
      <c r="C144" s="5" t="s">
        <v>100</v>
      </c>
      <c r="D144" s="6">
        <v>8367000</v>
      </c>
      <c r="E144" s="6">
        <v>9667000</v>
      </c>
      <c r="F144" s="6">
        <f t="shared" si="10"/>
        <v>9667000</v>
      </c>
      <c r="G144" s="6">
        <v>0</v>
      </c>
      <c r="H144" s="6">
        <v>9667000</v>
      </c>
      <c r="I144" s="6">
        <v>9667000</v>
      </c>
    </row>
    <row r="145" spans="2:9" ht="22.5" x14ac:dyDescent="0.25">
      <c r="B145" s="5" t="s">
        <v>102</v>
      </c>
      <c r="C145" s="5" t="s">
        <v>103</v>
      </c>
      <c r="D145" s="6">
        <f>D146</f>
        <v>1000</v>
      </c>
      <c r="E145" s="6">
        <f>E146</f>
        <v>1000</v>
      </c>
      <c r="F145" s="6">
        <f t="shared" si="10"/>
        <v>442</v>
      </c>
      <c r="G145" s="6">
        <f>G146</f>
        <v>0</v>
      </c>
      <c r="H145" s="6">
        <f>H146</f>
        <v>442</v>
      </c>
      <c r="I145" s="6">
        <f>I146</f>
        <v>442</v>
      </c>
    </row>
    <row r="146" spans="2:9" x14ac:dyDescent="0.25">
      <c r="B146" s="5" t="s">
        <v>105</v>
      </c>
      <c r="C146" s="5" t="s">
        <v>106</v>
      </c>
      <c r="D146" s="6">
        <v>1000</v>
      </c>
      <c r="E146" s="6">
        <v>1000</v>
      </c>
      <c r="F146" s="6">
        <f t="shared" si="10"/>
        <v>442</v>
      </c>
      <c r="G146" s="6">
        <v>0</v>
      </c>
      <c r="H146" s="6">
        <v>442</v>
      </c>
      <c r="I146" s="6">
        <v>442</v>
      </c>
    </row>
    <row r="147" spans="2:9" ht="33" x14ac:dyDescent="0.25">
      <c r="B147" s="5" t="s">
        <v>108</v>
      </c>
      <c r="C147" s="5" t="s">
        <v>109</v>
      </c>
      <c r="D147" s="6">
        <f>D148+D151+D152</f>
        <v>2513000</v>
      </c>
      <c r="E147" s="6">
        <f>E148+E151+E152</f>
        <v>2658340</v>
      </c>
      <c r="F147" s="6">
        <f t="shared" si="10"/>
        <v>3461007</v>
      </c>
      <c r="G147" s="6">
        <f>G148+G151+G152</f>
        <v>751925</v>
      </c>
      <c r="H147" s="6">
        <f>H148+H151+H152</f>
        <v>2709082</v>
      </c>
      <c r="I147" s="6">
        <f>I148+I151+I152</f>
        <v>2553202</v>
      </c>
    </row>
    <row r="148" spans="2:9" ht="22.5" x14ac:dyDescent="0.25">
      <c r="B148" s="5" t="s">
        <v>111</v>
      </c>
      <c r="C148" s="5" t="s">
        <v>112</v>
      </c>
      <c r="D148" s="6">
        <f>D149+D150</f>
        <v>1883000</v>
      </c>
      <c r="E148" s="6">
        <f>E149+E150</f>
        <v>1898340</v>
      </c>
      <c r="F148" s="6">
        <f t="shared" si="10"/>
        <v>2594348</v>
      </c>
      <c r="G148" s="6">
        <f>G149+G150</f>
        <v>664049</v>
      </c>
      <c r="H148" s="6">
        <f>H149+H150</f>
        <v>1930299</v>
      </c>
      <c r="I148" s="6">
        <f>I149+I150</f>
        <v>1810257</v>
      </c>
    </row>
    <row r="149" spans="2:9" ht="22.5" x14ac:dyDescent="0.25">
      <c r="B149" s="5" t="s">
        <v>114</v>
      </c>
      <c r="C149" s="5" t="s">
        <v>115</v>
      </c>
      <c r="D149" s="6">
        <v>1432000</v>
      </c>
      <c r="E149" s="6">
        <v>1447340</v>
      </c>
      <c r="F149" s="6">
        <f t="shared" si="10"/>
        <v>2034518</v>
      </c>
      <c r="G149" s="6">
        <v>520768</v>
      </c>
      <c r="H149" s="6">
        <v>1513750</v>
      </c>
      <c r="I149" s="6">
        <v>1391357</v>
      </c>
    </row>
    <row r="150" spans="2:9" ht="22.5" x14ac:dyDescent="0.25">
      <c r="B150" s="5" t="s">
        <v>117</v>
      </c>
      <c r="C150" s="5" t="s">
        <v>118</v>
      </c>
      <c r="D150" s="6">
        <v>451000</v>
      </c>
      <c r="E150" s="6">
        <v>451000</v>
      </c>
      <c r="F150" s="6">
        <f t="shared" si="10"/>
        <v>559830</v>
      </c>
      <c r="G150" s="6">
        <v>143281</v>
      </c>
      <c r="H150" s="6">
        <v>416549</v>
      </c>
      <c r="I150" s="6">
        <v>418900</v>
      </c>
    </row>
    <row r="151" spans="2:9" ht="22.5" x14ac:dyDescent="0.25">
      <c r="B151" s="5" t="s">
        <v>120</v>
      </c>
      <c r="C151" s="5" t="s">
        <v>121</v>
      </c>
      <c r="D151" s="6">
        <v>530000</v>
      </c>
      <c r="E151" s="6">
        <v>630000</v>
      </c>
      <c r="F151" s="6">
        <f t="shared" si="10"/>
        <v>729542</v>
      </c>
      <c r="G151" s="6">
        <v>61105</v>
      </c>
      <c r="H151" s="6">
        <v>668437</v>
      </c>
      <c r="I151" s="6">
        <v>637503</v>
      </c>
    </row>
    <row r="152" spans="2:9" ht="33" x14ac:dyDescent="0.25">
      <c r="B152" s="5" t="s">
        <v>123</v>
      </c>
      <c r="C152" s="5" t="s">
        <v>124</v>
      </c>
      <c r="D152" s="6">
        <v>100000</v>
      </c>
      <c r="E152" s="6">
        <v>130000</v>
      </c>
      <c r="F152" s="6">
        <f t="shared" si="10"/>
        <v>137117</v>
      </c>
      <c r="G152" s="6">
        <v>26771</v>
      </c>
      <c r="H152" s="6">
        <v>110346</v>
      </c>
      <c r="I152" s="6">
        <v>105442</v>
      </c>
    </row>
    <row r="153" spans="2:9" ht="22.5" x14ac:dyDescent="0.25">
      <c r="B153" s="5" t="s">
        <v>126</v>
      </c>
      <c r="C153" s="5" t="s">
        <v>127</v>
      </c>
      <c r="D153" s="6">
        <f>D154</f>
        <v>0</v>
      </c>
      <c r="E153" s="6">
        <f>E154</f>
        <v>0</v>
      </c>
      <c r="F153" s="6">
        <f t="shared" si="10"/>
        <v>530</v>
      </c>
      <c r="G153" s="6">
        <f t="shared" ref="G153:I154" si="11">G154</f>
        <v>510</v>
      </c>
      <c r="H153" s="6">
        <f t="shared" si="11"/>
        <v>20</v>
      </c>
      <c r="I153" s="6">
        <f t="shared" si="11"/>
        <v>48</v>
      </c>
    </row>
    <row r="154" spans="2:9" x14ac:dyDescent="0.25">
      <c r="B154" s="5" t="s">
        <v>129</v>
      </c>
      <c r="C154" s="5" t="s">
        <v>130</v>
      </c>
      <c r="D154" s="6">
        <f>D155</f>
        <v>0</v>
      </c>
      <c r="E154" s="6">
        <f>E155</f>
        <v>0</v>
      </c>
      <c r="F154" s="6">
        <f t="shared" si="10"/>
        <v>530</v>
      </c>
      <c r="G154" s="6">
        <f t="shared" si="11"/>
        <v>510</v>
      </c>
      <c r="H154" s="6">
        <f t="shared" si="11"/>
        <v>20</v>
      </c>
      <c r="I154" s="6">
        <f t="shared" si="11"/>
        <v>48</v>
      </c>
    </row>
    <row r="155" spans="2:9" x14ac:dyDescent="0.25">
      <c r="B155" s="5" t="s">
        <v>132</v>
      </c>
      <c r="C155" s="5" t="s">
        <v>133</v>
      </c>
      <c r="D155" s="6">
        <v>0</v>
      </c>
      <c r="E155" s="6">
        <v>0</v>
      </c>
      <c r="F155" s="6">
        <f t="shared" si="10"/>
        <v>530</v>
      </c>
      <c r="G155" s="6">
        <v>510</v>
      </c>
      <c r="H155" s="6">
        <v>20</v>
      </c>
      <c r="I155" s="6">
        <v>48</v>
      </c>
    </row>
    <row r="156" spans="2:9" x14ac:dyDescent="0.25">
      <c r="B156" s="5" t="s">
        <v>135</v>
      </c>
      <c r="C156" s="5" t="s">
        <v>136</v>
      </c>
      <c r="D156" s="6">
        <f>D157+D161</f>
        <v>2476830</v>
      </c>
      <c r="E156" s="6">
        <f>E157+E161</f>
        <v>3461790</v>
      </c>
      <c r="F156" s="6">
        <f t="shared" si="10"/>
        <v>9246306</v>
      </c>
      <c r="G156" s="6">
        <f>G157+G161</f>
        <v>5456629</v>
      </c>
      <c r="H156" s="6">
        <f>H157+H161</f>
        <v>3789677</v>
      </c>
      <c r="I156" s="6">
        <f>I157+I161</f>
        <v>2875391</v>
      </c>
    </row>
    <row r="157" spans="2:9" ht="22.5" x14ac:dyDescent="0.25">
      <c r="B157" s="5" t="s">
        <v>138</v>
      </c>
      <c r="C157" s="5" t="s">
        <v>139</v>
      </c>
      <c r="D157" s="6">
        <f>D158</f>
        <v>3700000</v>
      </c>
      <c r="E157" s="6">
        <f>E158</f>
        <v>1800000</v>
      </c>
      <c r="F157" s="6">
        <f t="shared" si="10"/>
        <v>4427699</v>
      </c>
      <c r="G157" s="6">
        <f>G158</f>
        <v>3625887</v>
      </c>
      <c r="H157" s="6">
        <f>H158</f>
        <v>801812</v>
      </c>
      <c r="I157" s="6">
        <f>I158</f>
        <v>1558836</v>
      </c>
    </row>
    <row r="158" spans="2:9" ht="22.5" x14ac:dyDescent="0.25">
      <c r="B158" s="5" t="s">
        <v>141</v>
      </c>
      <c r="C158" s="5" t="s">
        <v>142</v>
      </c>
      <c r="D158" s="6">
        <f>+D159</f>
        <v>3700000</v>
      </c>
      <c r="E158" s="6">
        <f>+E159</f>
        <v>1800000</v>
      </c>
      <c r="F158" s="6">
        <f t="shared" si="10"/>
        <v>4427699</v>
      </c>
      <c r="G158" s="6">
        <f t="shared" ref="G158:I159" si="12">+G159</f>
        <v>3625887</v>
      </c>
      <c r="H158" s="6">
        <f t="shared" si="12"/>
        <v>801812</v>
      </c>
      <c r="I158" s="6">
        <f t="shared" si="12"/>
        <v>1558836</v>
      </c>
    </row>
    <row r="159" spans="2:9" x14ac:dyDescent="0.25">
      <c r="B159" s="5" t="s">
        <v>144</v>
      </c>
      <c r="C159" s="5" t="s">
        <v>145</v>
      </c>
      <c r="D159" s="6">
        <f>+D160</f>
        <v>3700000</v>
      </c>
      <c r="E159" s="6">
        <f>+E160</f>
        <v>1800000</v>
      </c>
      <c r="F159" s="6">
        <f t="shared" si="10"/>
        <v>4427699</v>
      </c>
      <c r="G159" s="6">
        <f t="shared" si="12"/>
        <v>3625887</v>
      </c>
      <c r="H159" s="6">
        <f t="shared" si="12"/>
        <v>801812</v>
      </c>
      <c r="I159" s="6">
        <f t="shared" si="12"/>
        <v>1558836</v>
      </c>
    </row>
    <row r="160" spans="2:9" ht="22.5" x14ac:dyDescent="0.25">
      <c r="B160" s="5" t="s">
        <v>147</v>
      </c>
      <c r="C160" s="5" t="s">
        <v>148</v>
      </c>
      <c r="D160" s="6">
        <v>3700000</v>
      </c>
      <c r="E160" s="6">
        <v>1800000</v>
      </c>
      <c r="F160" s="6">
        <f t="shared" si="10"/>
        <v>4427699</v>
      </c>
      <c r="G160" s="6">
        <v>3625887</v>
      </c>
      <c r="H160" s="6">
        <v>801812</v>
      </c>
      <c r="I160" s="6">
        <v>1558836</v>
      </c>
    </row>
    <row r="161" spans="2:9" ht="22.5" x14ac:dyDescent="0.25">
      <c r="B161" s="5" t="s">
        <v>150</v>
      </c>
      <c r="C161" s="5" t="s">
        <v>151</v>
      </c>
      <c r="D161" s="6">
        <f>D162+D165+D169+D172</f>
        <v>-1223170</v>
      </c>
      <c r="E161" s="6">
        <f>E162+E165+E169+E172</f>
        <v>1661790</v>
      </c>
      <c r="F161" s="6">
        <f t="shared" si="10"/>
        <v>4818607</v>
      </c>
      <c r="G161" s="6">
        <f>G162+G165+G169+G172</f>
        <v>1830742</v>
      </c>
      <c r="H161" s="6">
        <f>H162+H165+H169+H172</f>
        <v>2987865</v>
      </c>
      <c r="I161" s="6">
        <f>I162+I165+I169+I172</f>
        <v>1316555</v>
      </c>
    </row>
    <row r="162" spans="2:9" ht="43.5" x14ac:dyDescent="0.25">
      <c r="B162" s="5" t="s">
        <v>153</v>
      </c>
      <c r="C162" s="5" t="s">
        <v>154</v>
      </c>
      <c r="D162" s="6">
        <f>D163+D164</f>
        <v>3672500</v>
      </c>
      <c r="E162" s="6">
        <f>E163+E164</f>
        <v>5772500</v>
      </c>
      <c r="F162" s="6">
        <f t="shared" si="10"/>
        <v>4962022</v>
      </c>
      <c r="G162" s="6">
        <f>G163+G164</f>
        <v>7728</v>
      </c>
      <c r="H162" s="6">
        <f>H163+H164</f>
        <v>4954294</v>
      </c>
      <c r="I162" s="6">
        <f>I163+I164</f>
        <v>4309305</v>
      </c>
    </row>
    <row r="163" spans="2:9" x14ac:dyDescent="0.25">
      <c r="B163" s="5" t="s">
        <v>156</v>
      </c>
      <c r="C163" s="5" t="s">
        <v>157</v>
      </c>
      <c r="D163" s="6">
        <v>172500</v>
      </c>
      <c r="E163" s="6">
        <v>272500</v>
      </c>
      <c r="F163" s="6">
        <f t="shared" si="10"/>
        <v>57073</v>
      </c>
      <c r="G163" s="6">
        <v>0</v>
      </c>
      <c r="H163" s="6">
        <v>57073</v>
      </c>
      <c r="I163" s="6">
        <v>56910</v>
      </c>
    </row>
    <row r="164" spans="2:9" ht="22.5" x14ac:dyDescent="0.25">
      <c r="B164" s="5" t="s">
        <v>159</v>
      </c>
      <c r="C164" s="5" t="s">
        <v>160</v>
      </c>
      <c r="D164" s="6">
        <v>3500000</v>
      </c>
      <c r="E164" s="6">
        <v>5500000</v>
      </c>
      <c r="F164" s="6">
        <f t="shared" si="10"/>
        <v>4904949</v>
      </c>
      <c r="G164" s="6">
        <v>7728</v>
      </c>
      <c r="H164" s="6">
        <v>4897221</v>
      </c>
      <c r="I164" s="6">
        <v>4252395</v>
      </c>
    </row>
    <row r="165" spans="2:9" ht="22.5" x14ac:dyDescent="0.25">
      <c r="B165" s="5" t="s">
        <v>162</v>
      </c>
      <c r="C165" s="5" t="s">
        <v>163</v>
      </c>
      <c r="D165" s="6">
        <f>D166+D168</f>
        <v>826000</v>
      </c>
      <c r="E165" s="6">
        <f>E166+E168</f>
        <v>826000</v>
      </c>
      <c r="F165" s="6">
        <f t="shared" si="10"/>
        <v>2520708</v>
      </c>
      <c r="G165" s="6">
        <f>G166+G168</f>
        <v>1666656</v>
      </c>
      <c r="H165" s="6">
        <f>H166+H168</f>
        <v>854052</v>
      </c>
      <c r="I165" s="6">
        <f>I166+I168</f>
        <v>737516</v>
      </c>
    </row>
    <row r="166" spans="2:9" ht="22.5" x14ac:dyDescent="0.25">
      <c r="B166" s="5" t="s">
        <v>165</v>
      </c>
      <c r="C166" s="5" t="s">
        <v>166</v>
      </c>
      <c r="D166" s="6">
        <f>D167</f>
        <v>826000</v>
      </c>
      <c r="E166" s="6">
        <f>E167</f>
        <v>826000</v>
      </c>
      <c r="F166" s="6">
        <f t="shared" si="10"/>
        <v>2509654</v>
      </c>
      <c r="G166" s="6">
        <f>G167</f>
        <v>1655602</v>
      </c>
      <c r="H166" s="6">
        <f>H167</f>
        <v>854052</v>
      </c>
      <c r="I166" s="6">
        <f>I167</f>
        <v>732961</v>
      </c>
    </row>
    <row r="167" spans="2:9" ht="22.5" x14ac:dyDescent="0.25">
      <c r="B167" s="5" t="s">
        <v>168</v>
      </c>
      <c r="C167" s="5" t="s">
        <v>169</v>
      </c>
      <c r="D167" s="6">
        <v>826000</v>
      </c>
      <c r="E167" s="6">
        <v>826000</v>
      </c>
      <c r="F167" s="6">
        <f t="shared" si="10"/>
        <v>2509654</v>
      </c>
      <c r="G167" s="6">
        <v>1655602</v>
      </c>
      <c r="H167" s="6">
        <v>854052</v>
      </c>
      <c r="I167" s="6">
        <v>732961</v>
      </c>
    </row>
    <row r="168" spans="2:9" x14ac:dyDescent="0.25">
      <c r="B168" s="5" t="s">
        <v>171</v>
      </c>
      <c r="C168" s="5" t="s">
        <v>172</v>
      </c>
      <c r="D168" s="6">
        <v>0</v>
      </c>
      <c r="E168" s="6">
        <v>0</v>
      </c>
      <c r="F168" s="6">
        <f t="shared" si="10"/>
        <v>11054</v>
      </c>
      <c r="G168" s="6">
        <v>11054</v>
      </c>
      <c r="H168" s="6">
        <v>0</v>
      </c>
      <c r="I168" s="6">
        <v>4555</v>
      </c>
    </row>
    <row r="169" spans="2:9" ht="33" x14ac:dyDescent="0.25">
      <c r="B169" s="5" t="s">
        <v>174</v>
      </c>
      <c r="C169" s="5" t="s">
        <v>175</v>
      </c>
      <c r="D169" s="6">
        <f>+D170+D171</f>
        <v>155000</v>
      </c>
      <c r="E169" s="6">
        <f>+E170+E171</f>
        <v>205000</v>
      </c>
      <c r="F169" s="6">
        <f t="shared" si="10"/>
        <v>1296720</v>
      </c>
      <c r="G169" s="6">
        <f>+G170+G171</f>
        <v>156358</v>
      </c>
      <c r="H169" s="6">
        <f>+H170+H171</f>
        <v>1140362</v>
      </c>
      <c r="I169" s="6">
        <f>+I170+I171</f>
        <v>230577</v>
      </c>
    </row>
    <row r="170" spans="2:9" x14ac:dyDescent="0.25">
      <c r="B170" s="5" t="s">
        <v>177</v>
      </c>
      <c r="C170" s="5" t="s">
        <v>178</v>
      </c>
      <c r="D170" s="6">
        <v>100000</v>
      </c>
      <c r="E170" s="6">
        <v>150000</v>
      </c>
      <c r="F170" s="6">
        <f t="shared" si="10"/>
        <v>1223872</v>
      </c>
      <c r="G170" s="6">
        <v>152841</v>
      </c>
      <c r="H170" s="6">
        <v>1071031</v>
      </c>
      <c r="I170" s="6">
        <v>177517</v>
      </c>
    </row>
    <row r="171" spans="2:9" x14ac:dyDescent="0.25">
      <c r="B171" s="5" t="s">
        <v>180</v>
      </c>
      <c r="C171" s="5" t="s">
        <v>181</v>
      </c>
      <c r="D171" s="6">
        <v>55000</v>
      </c>
      <c r="E171" s="6">
        <v>55000</v>
      </c>
      <c r="F171" s="6">
        <f t="shared" si="10"/>
        <v>72848</v>
      </c>
      <c r="G171" s="6">
        <v>3517</v>
      </c>
      <c r="H171" s="6">
        <v>69331</v>
      </c>
      <c r="I171" s="6">
        <v>53060</v>
      </c>
    </row>
    <row r="172" spans="2:9" ht="22.5" x14ac:dyDescent="0.25">
      <c r="B172" s="5" t="s">
        <v>348</v>
      </c>
      <c r="C172" s="5" t="s">
        <v>349</v>
      </c>
      <c r="D172" s="6">
        <f>+D173</f>
        <v>-5876670</v>
      </c>
      <c r="E172" s="6">
        <f>+E173</f>
        <v>-5141710</v>
      </c>
      <c r="F172" s="6">
        <f t="shared" si="10"/>
        <v>-3960843</v>
      </c>
      <c r="G172" s="6">
        <f>+G173</f>
        <v>0</v>
      </c>
      <c r="H172" s="6">
        <f>+H173</f>
        <v>-3960843</v>
      </c>
      <c r="I172" s="6">
        <f>+I173</f>
        <v>-3960843</v>
      </c>
    </row>
    <row r="173" spans="2:9" ht="33" x14ac:dyDescent="0.25">
      <c r="B173" s="5" t="s">
        <v>183</v>
      </c>
      <c r="C173" s="5" t="s">
        <v>184</v>
      </c>
      <c r="D173" s="6">
        <v>-5876670</v>
      </c>
      <c r="E173" s="6">
        <v>-5141710</v>
      </c>
      <c r="F173" s="6">
        <f t="shared" si="10"/>
        <v>-3960843</v>
      </c>
      <c r="G173" s="6">
        <v>0</v>
      </c>
      <c r="H173" s="6">
        <v>-3960843</v>
      </c>
      <c r="I173" s="6">
        <v>-3960843</v>
      </c>
    </row>
    <row r="174" spans="2:9" x14ac:dyDescent="0.25">
      <c r="B174" s="5" t="s">
        <v>204</v>
      </c>
      <c r="C174" s="5" t="s">
        <v>205</v>
      </c>
      <c r="D174" s="6">
        <f>D175</f>
        <v>1330000</v>
      </c>
      <c r="E174" s="6">
        <f>E175</f>
        <v>2422490</v>
      </c>
      <c r="F174" s="6">
        <f t="shared" si="10"/>
        <v>2300419</v>
      </c>
      <c r="G174" s="6">
        <f>G175</f>
        <v>0</v>
      </c>
      <c r="H174" s="6">
        <f>H175</f>
        <v>2300419</v>
      </c>
      <c r="I174" s="6">
        <f>I175</f>
        <v>2299898</v>
      </c>
    </row>
    <row r="175" spans="2:9" ht="22.5" x14ac:dyDescent="0.25">
      <c r="B175" s="5" t="s">
        <v>207</v>
      </c>
      <c r="C175" s="5" t="s">
        <v>208</v>
      </c>
      <c r="D175" s="6">
        <f>D176+D180</f>
        <v>1330000</v>
      </c>
      <c r="E175" s="6">
        <f>E176+E180</f>
        <v>2422490</v>
      </c>
      <c r="F175" s="6">
        <f t="shared" si="10"/>
        <v>2300419</v>
      </c>
      <c r="G175" s="6">
        <f>G176+G180</f>
        <v>0</v>
      </c>
      <c r="H175" s="6">
        <f>H176+H180</f>
        <v>2300419</v>
      </c>
      <c r="I175" s="6">
        <f>I176+I180</f>
        <v>2299898</v>
      </c>
    </row>
    <row r="176" spans="2:9" ht="96" x14ac:dyDescent="0.25">
      <c r="B176" s="5" t="s">
        <v>210</v>
      </c>
      <c r="C176" s="5" t="s">
        <v>211</v>
      </c>
      <c r="D176" s="6">
        <f>+D177+D178+D179</f>
        <v>1330000</v>
      </c>
      <c r="E176" s="6">
        <f>+E177+E178+E179</f>
        <v>1922490</v>
      </c>
      <c r="F176" s="6">
        <f t="shared" si="10"/>
        <v>1800419</v>
      </c>
      <c r="G176" s="6">
        <f>+G177+G178+G179</f>
        <v>0</v>
      </c>
      <c r="H176" s="6">
        <f>+H177+H178+H179</f>
        <v>1800419</v>
      </c>
      <c r="I176" s="6">
        <f>+I177+I178+I179</f>
        <v>1799898</v>
      </c>
    </row>
    <row r="177" spans="2:9" ht="43.5" x14ac:dyDescent="0.25">
      <c r="B177" s="5" t="s">
        <v>213</v>
      </c>
      <c r="C177" s="5" t="s">
        <v>214</v>
      </c>
      <c r="D177" s="6">
        <v>130000</v>
      </c>
      <c r="E177" s="6">
        <v>530000</v>
      </c>
      <c r="F177" s="6">
        <f t="shared" si="10"/>
        <v>516808</v>
      </c>
      <c r="G177" s="6">
        <v>0</v>
      </c>
      <c r="H177" s="6">
        <v>516808</v>
      </c>
      <c r="I177" s="6">
        <v>516808</v>
      </c>
    </row>
    <row r="178" spans="2:9" ht="33" x14ac:dyDescent="0.25">
      <c r="B178" s="5" t="s">
        <v>219</v>
      </c>
      <c r="C178" s="5" t="s">
        <v>220</v>
      </c>
      <c r="D178" s="6">
        <v>1200000</v>
      </c>
      <c r="E178" s="6">
        <v>1380000</v>
      </c>
      <c r="F178" s="6">
        <f t="shared" si="10"/>
        <v>1271116</v>
      </c>
      <c r="G178" s="6">
        <v>0</v>
      </c>
      <c r="H178" s="6">
        <v>1271116</v>
      </c>
      <c r="I178" s="6">
        <v>1270595</v>
      </c>
    </row>
    <row r="179" spans="2:9" ht="43.5" x14ac:dyDescent="0.25">
      <c r="B179" s="5" t="s">
        <v>225</v>
      </c>
      <c r="C179" s="5" t="s">
        <v>226</v>
      </c>
      <c r="D179" s="6">
        <v>0</v>
      </c>
      <c r="E179" s="6">
        <v>12490</v>
      </c>
      <c r="F179" s="6">
        <f t="shared" si="10"/>
        <v>12495</v>
      </c>
      <c r="G179" s="6">
        <v>0</v>
      </c>
      <c r="H179" s="6">
        <v>12495</v>
      </c>
      <c r="I179" s="6">
        <v>12495</v>
      </c>
    </row>
    <row r="180" spans="2:9" ht="33" x14ac:dyDescent="0.25">
      <c r="B180" s="5" t="s">
        <v>257</v>
      </c>
      <c r="C180" s="5" t="s">
        <v>258</v>
      </c>
      <c r="D180" s="6">
        <f>+D181</f>
        <v>0</v>
      </c>
      <c r="E180" s="6">
        <f>+E181</f>
        <v>500000</v>
      </c>
      <c r="F180" s="6">
        <f t="shared" si="10"/>
        <v>500000</v>
      </c>
      <c r="G180" s="6">
        <f>+G181</f>
        <v>0</v>
      </c>
      <c r="H180" s="6">
        <f>+H181</f>
        <v>500000</v>
      </c>
      <c r="I180" s="6">
        <f>+I181</f>
        <v>500000</v>
      </c>
    </row>
    <row r="181" spans="2:9" ht="33" x14ac:dyDescent="0.25">
      <c r="B181" s="5" t="s">
        <v>260</v>
      </c>
      <c r="C181" s="5" t="s">
        <v>261</v>
      </c>
      <c r="D181" s="6">
        <v>0</v>
      </c>
      <c r="E181" s="6">
        <v>500000</v>
      </c>
      <c r="F181" s="6">
        <f t="shared" si="10"/>
        <v>500000</v>
      </c>
      <c r="G181" s="6">
        <v>0</v>
      </c>
      <c r="H181" s="6">
        <v>500000</v>
      </c>
      <c r="I181" s="6">
        <v>500000</v>
      </c>
    </row>
    <row r="184" spans="2:9" x14ac:dyDescent="0.25">
      <c r="B184" s="12" t="s">
        <v>382</v>
      </c>
      <c r="C184" s="12"/>
      <c r="D184" s="12"/>
      <c r="E184" s="12"/>
      <c r="F184" s="12"/>
      <c r="G184" s="12"/>
      <c r="H184" s="12"/>
      <c r="I184" s="12"/>
    </row>
    <row r="187" spans="2:9" ht="22.5" x14ac:dyDescent="0.25">
      <c r="B187" s="5" t="s">
        <v>357</v>
      </c>
      <c r="C187" s="5" t="s">
        <v>22</v>
      </c>
      <c r="D187" s="6">
        <f>D188+D193+D198+D221+D227</f>
        <v>83027650</v>
      </c>
      <c r="E187" s="6">
        <f>E188+E193+E198+E221+E227</f>
        <v>103233450</v>
      </c>
      <c r="F187" s="6">
        <f t="shared" ref="F187:F234" si="13">G187+H187</f>
        <v>37542213</v>
      </c>
      <c r="G187" s="6">
        <f>G188+G193+G198+G221+G227</f>
        <v>300593</v>
      </c>
      <c r="H187" s="6">
        <f>H188+H193+H198+H221+H227</f>
        <v>37241620</v>
      </c>
      <c r="I187" s="6">
        <f>I188+I193+I198+I221+I227</f>
        <v>35791042</v>
      </c>
    </row>
    <row r="188" spans="2:9" x14ac:dyDescent="0.25">
      <c r="B188" s="5" t="s">
        <v>27</v>
      </c>
      <c r="C188" s="5" t="s">
        <v>28</v>
      </c>
      <c r="D188" s="6">
        <f t="shared" ref="D188:E191" si="14">+D189</f>
        <v>5876670</v>
      </c>
      <c r="E188" s="6">
        <f t="shared" si="14"/>
        <v>5141710</v>
      </c>
      <c r="F188" s="6">
        <f t="shared" si="13"/>
        <v>3960843</v>
      </c>
      <c r="G188" s="6">
        <f t="shared" ref="G188:I191" si="15">+G189</f>
        <v>0</v>
      </c>
      <c r="H188" s="6">
        <f t="shared" si="15"/>
        <v>3960843</v>
      </c>
      <c r="I188" s="6">
        <f t="shared" si="15"/>
        <v>3960843</v>
      </c>
    </row>
    <row r="189" spans="2:9" x14ac:dyDescent="0.25">
      <c r="B189" s="5" t="s">
        <v>135</v>
      </c>
      <c r="C189" s="5" t="s">
        <v>136</v>
      </c>
      <c r="D189" s="6">
        <f t="shared" si="14"/>
        <v>5876670</v>
      </c>
      <c r="E189" s="6">
        <f t="shared" si="14"/>
        <v>5141710</v>
      </c>
      <c r="F189" s="6">
        <f t="shared" si="13"/>
        <v>3960843</v>
      </c>
      <c r="G189" s="6">
        <f t="shared" si="15"/>
        <v>0</v>
      </c>
      <c r="H189" s="6">
        <f t="shared" si="15"/>
        <v>3960843</v>
      </c>
      <c r="I189" s="6">
        <f t="shared" si="15"/>
        <v>3960843</v>
      </c>
    </row>
    <row r="190" spans="2:9" ht="22.5" x14ac:dyDescent="0.25">
      <c r="B190" s="5" t="s">
        <v>150</v>
      </c>
      <c r="C190" s="5" t="s">
        <v>151</v>
      </c>
      <c r="D190" s="6">
        <f t="shared" si="14"/>
        <v>5876670</v>
      </c>
      <c r="E190" s="6">
        <f t="shared" si="14"/>
        <v>5141710</v>
      </c>
      <c r="F190" s="6">
        <f t="shared" si="13"/>
        <v>3960843</v>
      </c>
      <c r="G190" s="6">
        <f t="shared" si="15"/>
        <v>0</v>
      </c>
      <c r="H190" s="6">
        <f t="shared" si="15"/>
        <v>3960843</v>
      </c>
      <c r="I190" s="6">
        <f t="shared" si="15"/>
        <v>3960843</v>
      </c>
    </row>
    <row r="191" spans="2:9" ht="22.5" x14ac:dyDescent="0.25">
      <c r="B191" s="5" t="s">
        <v>348</v>
      </c>
      <c r="C191" s="5" t="s">
        <v>349</v>
      </c>
      <c r="D191" s="6">
        <f t="shared" si="14"/>
        <v>5876670</v>
      </c>
      <c r="E191" s="6">
        <f t="shared" si="14"/>
        <v>5141710</v>
      </c>
      <c r="F191" s="6">
        <f t="shared" si="13"/>
        <v>3960843</v>
      </c>
      <c r="G191" s="6">
        <f t="shared" si="15"/>
        <v>0</v>
      </c>
      <c r="H191" s="6">
        <f t="shared" si="15"/>
        <v>3960843</v>
      </c>
      <c r="I191" s="6">
        <f t="shared" si="15"/>
        <v>3960843</v>
      </c>
    </row>
    <row r="192" spans="2:9" x14ac:dyDescent="0.25">
      <c r="B192" s="5" t="s">
        <v>186</v>
      </c>
      <c r="C192" s="5" t="s">
        <v>187</v>
      </c>
      <c r="D192" s="6">
        <v>5876670</v>
      </c>
      <c r="E192" s="6">
        <v>5141710</v>
      </c>
      <c r="F192" s="6">
        <f t="shared" si="13"/>
        <v>3960843</v>
      </c>
      <c r="G192" s="6">
        <v>0</v>
      </c>
      <c r="H192" s="6">
        <v>3960843</v>
      </c>
      <c r="I192" s="6">
        <v>3960843</v>
      </c>
    </row>
    <row r="193" spans="2:9" x14ac:dyDescent="0.25">
      <c r="B193" s="5" t="s">
        <v>189</v>
      </c>
      <c r="C193" s="5" t="s">
        <v>190</v>
      </c>
      <c r="D193" s="6">
        <f>D194</f>
        <v>0</v>
      </c>
      <c r="E193" s="6">
        <f>E194</f>
        <v>884830</v>
      </c>
      <c r="F193" s="6">
        <f t="shared" si="13"/>
        <v>885312</v>
      </c>
      <c r="G193" s="6">
        <f>G194</f>
        <v>0</v>
      </c>
      <c r="H193" s="6">
        <f>H194</f>
        <v>885312</v>
      </c>
      <c r="I193" s="6">
        <f>I194</f>
        <v>885307</v>
      </c>
    </row>
    <row r="194" spans="2:9" ht="33" x14ac:dyDescent="0.25">
      <c r="B194" s="5" t="s">
        <v>192</v>
      </c>
      <c r="C194" s="5" t="s">
        <v>193</v>
      </c>
      <c r="D194" s="6">
        <f>D195+D196+D197</f>
        <v>0</v>
      </c>
      <c r="E194" s="6">
        <f>E195+E196+E197</f>
        <v>884830</v>
      </c>
      <c r="F194" s="6">
        <f t="shared" si="13"/>
        <v>885312</v>
      </c>
      <c r="G194" s="6">
        <f>G195+G196+G197</f>
        <v>0</v>
      </c>
      <c r="H194" s="6">
        <f>H195+H196+H197</f>
        <v>885312</v>
      </c>
      <c r="I194" s="6">
        <f>I195+I196+I197</f>
        <v>885307</v>
      </c>
    </row>
    <row r="195" spans="2:9" ht="22.5" x14ac:dyDescent="0.25">
      <c r="B195" s="5" t="s">
        <v>195</v>
      </c>
      <c r="C195" s="5" t="s">
        <v>196</v>
      </c>
      <c r="D195" s="6">
        <v>0</v>
      </c>
      <c r="E195" s="6">
        <v>0</v>
      </c>
      <c r="F195" s="6">
        <f t="shared" si="13"/>
        <v>252</v>
      </c>
      <c r="G195" s="6">
        <v>0</v>
      </c>
      <c r="H195" s="6">
        <v>252</v>
      </c>
      <c r="I195" s="6">
        <v>247</v>
      </c>
    </row>
    <row r="196" spans="2:9" ht="22.5" x14ac:dyDescent="0.25">
      <c r="B196" s="5" t="s">
        <v>198</v>
      </c>
      <c r="C196" s="5" t="s">
        <v>199</v>
      </c>
      <c r="D196" s="6">
        <v>0</v>
      </c>
      <c r="E196" s="6">
        <v>45030</v>
      </c>
      <c r="F196" s="6">
        <f t="shared" si="13"/>
        <v>45174</v>
      </c>
      <c r="G196" s="6">
        <v>0</v>
      </c>
      <c r="H196" s="6">
        <v>45174</v>
      </c>
      <c r="I196" s="6">
        <v>45174</v>
      </c>
    </row>
    <row r="197" spans="2:9" ht="22.5" x14ac:dyDescent="0.25">
      <c r="B197" s="5" t="s">
        <v>201</v>
      </c>
      <c r="C197" s="5" t="s">
        <v>202</v>
      </c>
      <c r="D197" s="6">
        <v>0</v>
      </c>
      <c r="E197" s="6">
        <v>839800</v>
      </c>
      <c r="F197" s="6">
        <f t="shared" si="13"/>
        <v>839886</v>
      </c>
      <c r="G197" s="6">
        <v>0</v>
      </c>
      <c r="H197" s="6">
        <v>839886</v>
      </c>
      <c r="I197" s="6">
        <v>839886</v>
      </c>
    </row>
    <row r="198" spans="2:9" x14ac:dyDescent="0.25">
      <c r="B198" s="5" t="s">
        <v>204</v>
      </c>
      <c r="C198" s="5" t="s">
        <v>205</v>
      </c>
      <c r="D198" s="6">
        <f>D199</f>
        <v>68402430</v>
      </c>
      <c r="E198" s="6">
        <f>E199</f>
        <v>88090830</v>
      </c>
      <c r="F198" s="6">
        <f t="shared" si="13"/>
        <v>26565293</v>
      </c>
      <c r="G198" s="6">
        <f>G199</f>
        <v>41209</v>
      </c>
      <c r="H198" s="6">
        <f>H199</f>
        <v>26524084</v>
      </c>
      <c r="I198" s="6">
        <f>I199</f>
        <v>26545911</v>
      </c>
    </row>
    <row r="199" spans="2:9" ht="22.5" x14ac:dyDescent="0.25">
      <c r="B199" s="5" t="s">
        <v>207</v>
      </c>
      <c r="C199" s="5" t="s">
        <v>208</v>
      </c>
      <c r="D199" s="6">
        <f>D200+D213</f>
        <v>68402430</v>
      </c>
      <c r="E199" s="6">
        <f>E200+E213</f>
        <v>88090830</v>
      </c>
      <c r="F199" s="6">
        <f t="shared" si="13"/>
        <v>26565293</v>
      </c>
      <c r="G199" s="6">
        <f>G200+G213</f>
        <v>41209</v>
      </c>
      <c r="H199" s="6">
        <f>H200+H213</f>
        <v>26524084</v>
      </c>
      <c r="I199" s="6">
        <f>I200+I213</f>
        <v>26545911</v>
      </c>
    </row>
    <row r="200" spans="2:9" ht="96" x14ac:dyDescent="0.25">
      <c r="B200" s="5" t="s">
        <v>210</v>
      </c>
      <c r="C200" s="5" t="s">
        <v>211</v>
      </c>
      <c r="D200" s="6">
        <f>+D201+D202+D203+D204+D208+D211</f>
        <v>63402470</v>
      </c>
      <c r="E200" s="6">
        <f>+E201+E202+E203+E204+E208+E211</f>
        <v>83090870</v>
      </c>
      <c r="F200" s="6">
        <f t="shared" si="13"/>
        <v>20446937</v>
      </c>
      <c r="G200" s="6">
        <f>+G201+G202+G203+G204+G208+G211</f>
        <v>41209</v>
      </c>
      <c r="H200" s="6">
        <f>+H201+H202+H203+H204+H208+H211</f>
        <v>20405728</v>
      </c>
      <c r="I200" s="6">
        <f>+I201+I202+I203+I204+I208+I211</f>
        <v>20427555</v>
      </c>
    </row>
    <row r="201" spans="2:9" ht="22.5" x14ac:dyDescent="0.25">
      <c r="B201" s="5" t="s">
        <v>216</v>
      </c>
      <c r="C201" s="5" t="s">
        <v>217</v>
      </c>
      <c r="D201" s="6">
        <v>6681000</v>
      </c>
      <c r="E201" s="6">
        <v>17364890</v>
      </c>
      <c r="F201" s="6">
        <f t="shared" si="13"/>
        <v>9676230</v>
      </c>
      <c r="G201" s="6">
        <v>0</v>
      </c>
      <c r="H201" s="6">
        <v>9676230</v>
      </c>
      <c r="I201" s="6">
        <v>9676230</v>
      </c>
    </row>
    <row r="202" spans="2:9" ht="54" x14ac:dyDescent="0.25">
      <c r="B202" s="5" t="s">
        <v>222</v>
      </c>
      <c r="C202" s="5" t="s">
        <v>223</v>
      </c>
      <c r="D202" s="6">
        <v>0</v>
      </c>
      <c r="E202" s="6">
        <v>0</v>
      </c>
      <c r="F202" s="6">
        <f t="shared" si="13"/>
        <v>44060</v>
      </c>
      <c r="G202" s="6">
        <v>41209</v>
      </c>
      <c r="H202" s="6">
        <v>2851</v>
      </c>
      <c r="I202" s="6">
        <v>24678</v>
      </c>
    </row>
    <row r="203" spans="2:9" ht="33" x14ac:dyDescent="0.25">
      <c r="B203" s="5" t="s">
        <v>228</v>
      </c>
      <c r="C203" s="5" t="s">
        <v>229</v>
      </c>
      <c r="D203" s="6">
        <v>9000000</v>
      </c>
      <c r="E203" s="6">
        <v>14000000</v>
      </c>
      <c r="F203" s="6">
        <f t="shared" si="13"/>
        <v>2324959</v>
      </c>
      <c r="G203" s="6">
        <v>0</v>
      </c>
      <c r="H203" s="6">
        <v>2324959</v>
      </c>
      <c r="I203" s="6">
        <v>2324959</v>
      </c>
    </row>
    <row r="204" spans="2:9" ht="33" x14ac:dyDescent="0.25">
      <c r="B204" s="5" t="s">
        <v>231</v>
      </c>
      <c r="C204" s="5" t="s">
        <v>232</v>
      </c>
      <c r="D204" s="6">
        <f>D205+D206+D207</f>
        <v>37140580</v>
      </c>
      <c r="E204" s="6">
        <f>E205+E206+E207</f>
        <v>40728590</v>
      </c>
      <c r="F204" s="6">
        <f t="shared" si="13"/>
        <v>6615436</v>
      </c>
      <c r="G204" s="6">
        <f>G205+G206+G207</f>
        <v>0</v>
      </c>
      <c r="H204" s="6">
        <f>H205+H206+H207</f>
        <v>6615436</v>
      </c>
      <c r="I204" s="6">
        <f>I205+I206+I207</f>
        <v>6615436</v>
      </c>
    </row>
    <row r="205" spans="2:9" x14ac:dyDescent="0.25">
      <c r="B205" s="5" t="s">
        <v>234</v>
      </c>
      <c r="C205" s="5" t="s">
        <v>235</v>
      </c>
      <c r="D205" s="6">
        <v>31261870</v>
      </c>
      <c r="E205" s="6">
        <v>34277000</v>
      </c>
      <c r="F205" s="6">
        <f t="shared" si="13"/>
        <v>5429589</v>
      </c>
      <c r="G205" s="6">
        <v>0</v>
      </c>
      <c r="H205" s="6">
        <v>5429589</v>
      </c>
      <c r="I205" s="6">
        <v>5429589</v>
      </c>
    </row>
    <row r="206" spans="2:9" x14ac:dyDescent="0.25">
      <c r="B206" s="5" t="s">
        <v>237</v>
      </c>
      <c r="C206" s="5" t="s">
        <v>238</v>
      </c>
      <c r="D206" s="6">
        <v>5878710</v>
      </c>
      <c r="E206" s="6">
        <v>6451590</v>
      </c>
      <c r="F206" s="6">
        <f t="shared" si="13"/>
        <v>1013297</v>
      </c>
      <c r="G206" s="6">
        <v>0</v>
      </c>
      <c r="H206" s="6">
        <v>1013297</v>
      </c>
      <c r="I206" s="6">
        <v>1013297</v>
      </c>
    </row>
    <row r="207" spans="2:9" ht="22.5" x14ac:dyDescent="0.25">
      <c r="B207" s="5" t="s">
        <v>240</v>
      </c>
      <c r="C207" s="5" t="s">
        <v>241</v>
      </c>
      <c r="D207" s="6">
        <v>0</v>
      </c>
      <c r="E207" s="6">
        <v>0</v>
      </c>
      <c r="F207" s="6">
        <f t="shared" si="13"/>
        <v>172550</v>
      </c>
      <c r="G207" s="6">
        <v>0</v>
      </c>
      <c r="H207" s="6">
        <v>172550</v>
      </c>
      <c r="I207" s="6">
        <v>172550</v>
      </c>
    </row>
    <row r="208" spans="2:9" ht="22.5" x14ac:dyDescent="0.25">
      <c r="B208" s="5" t="s">
        <v>243</v>
      </c>
      <c r="C208" s="5" t="s">
        <v>244</v>
      </c>
      <c r="D208" s="6">
        <f>D209+D210</f>
        <v>9250140</v>
      </c>
      <c r="E208" s="6">
        <f>E209+E210</f>
        <v>9666640</v>
      </c>
      <c r="F208" s="6">
        <f t="shared" si="13"/>
        <v>1786252</v>
      </c>
      <c r="G208" s="6">
        <f>G209+G210</f>
        <v>0</v>
      </c>
      <c r="H208" s="6">
        <f>H209+H210</f>
        <v>1786252</v>
      </c>
      <c r="I208" s="6">
        <f>I209+I210</f>
        <v>1786252</v>
      </c>
    </row>
    <row r="209" spans="2:9" x14ac:dyDescent="0.25">
      <c r="B209" s="5" t="s">
        <v>246</v>
      </c>
      <c r="C209" s="5" t="s">
        <v>247</v>
      </c>
      <c r="D209" s="6">
        <v>7773220</v>
      </c>
      <c r="E209" s="6">
        <v>8123220</v>
      </c>
      <c r="F209" s="6">
        <f t="shared" si="13"/>
        <v>1502657</v>
      </c>
      <c r="G209" s="6">
        <v>0</v>
      </c>
      <c r="H209" s="6">
        <v>1502657</v>
      </c>
      <c r="I209" s="6">
        <v>1502657</v>
      </c>
    </row>
    <row r="210" spans="2:9" x14ac:dyDescent="0.25">
      <c r="B210" s="5" t="s">
        <v>237</v>
      </c>
      <c r="C210" s="5" t="s">
        <v>249</v>
      </c>
      <c r="D210" s="6">
        <v>1476920</v>
      </c>
      <c r="E210" s="6">
        <v>1543420</v>
      </c>
      <c r="F210" s="6">
        <f t="shared" si="13"/>
        <v>283595</v>
      </c>
      <c r="G210" s="6">
        <v>0</v>
      </c>
      <c r="H210" s="6">
        <v>283595</v>
      </c>
      <c r="I210" s="6">
        <v>283595</v>
      </c>
    </row>
    <row r="211" spans="2:9" ht="54" x14ac:dyDescent="0.25">
      <c r="B211" s="5" t="s">
        <v>251</v>
      </c>
      <c r="C211" s="5" t="s">
        <v>252</v>
      </c>
      <c r="D211" s="6">
        <f>+D212</f>
        <v>1330750</v>
      </c>
      <c r="E211" s="6">
        <f>+E212</f>
        <v>1330750</v>
      </c>
      <c r="F211" s="6">
        <f t="shared" si="13"/>
        <v>0</v>
      </c>
      <c r="G211" s="6">
        <f>+G212</f>
        <v>0</v>
      </c>
      <c r="H211" s="6">
        <f>+H212</f>
        <v>0</v>
      </c>
      <c r="I211" s="6">
        <f>+I212</f>
        <v>0</v>
      </c>
    </row>
    <row r="212" spans="2:9" ht="43.5" x14ac:dyDescent="0.25">
      <c r="B212" s="5" t="s">
        <v>254</v>
      </c>
      <c r="C212" s="5" t="s">
        <v>255</v>
      </c>
      <c r="D212" s="6">
        <v>1330750</v>
      </c>
      <c r="E212" s="6">
        <v>1330750</v>
      </c>
      <c r="F212" s="6">
        <f t="shared" si="13"/>
        <v>0</v>
      </c>
      <c r="G212" s="6">
        <v>0</v>
      </c>
      <c r="H212" s="6">
        <v>0</v>
      </c>
      <c r="I212" s="6">
        <v>0</v>
      </c>
    </row>
    <row r="213" spans="2:9" ht="33" x14ac:dyDescent="0.25">
      <c r="B213" s="5" t="s">
        <v>257</v>
      </c>
      <c r="C213" s="5" t="s">
        <v>258</v>
      </c>
      <c r="D213" s="6">
        <f>+D214+D215+D218</f>
        <v>4999960</v>
      </c>
      <c r="E213" s="6">
        <f>+E214+E215+E218</f>
        <v>4999960</v>
      </c>
      <c r="F213" s="6">
        <f t="shared" si="13"/>
        <v>6118356</v>
      </c>
      <c r="G213" s="6">
        <f>+G214+G215+G218</f>
        <v>0</v>
      </c>
      <c r="H213" s="6">
        <f>+H214+H215+H218</f>
        <v>6118356</v>
      </c>
      <c r="I213" s="6">
        <f>+I214+I215+I218</f>
        <v>6118356</v>
      </c>
    </row>
    <row r="214" spans="2:9" ht="43.5" x14ac:dyDescent="0.25">
      <c r="B214" s="5" t="s">
        <v>263</v>
      </c>
      <c r="C214" s="5" t="s">
        <v>264</v>
      </c>
      <c r="D214" s="6">
        <v>4999960</v>
      </c>
      <c r="E214" s="6">
        <v>4999960</v>
      </c>
      <c r="F214" s="6">
        <f t="shared" si="13"/>
        <v>0</v>
      </c>
      <c r="G214" s="6">
        <v>0</v>
      </c>
      <c r="H214" s="6">
        <v>0</v>
      </c>
      <c r="I214" s="6">
        <v>0</v>
      </c>
    </row>
    <row r="215" spans="2:9" ht="22.5" x14ac:dyDescent="0.25">
      <c r="B215" s="5" t="s">
        <v>266</v>
      </c>
      <c r="C215" s="5" t="s">
        <v>267</v>
      </c>
      <c r="D215" s="6">
        <f>D216+D217</f>
        <v>0</v>
      </c>
      <c r="E215" s="6">
        <f>E216+E217</f>
        <v>0</v>
      </c>
      <c r="F215" s="6">
        <f t="shared" si="13"/>
        <v>1132724</v>
      </c>
      <c r="G215" s="6">
        <f>G216+G217</f>
        <v>0</v>
      </c>
      <c r="H215" s="6">
        <f>H216+H217</f>
        <v>1132724</v>
      </c>
      <c r="I215" s="6">
        <f>I216+I217</f>
        <v>1132724</v>
      </c>
    </row>
    <row r="216" spans="2:9" x14ac:dyDescent="0.25">
      <c r="B216" s="5" t="s">
        <v>269</v>
      </c>
      <c r="C216" s="5" t="s">
        <v>270</v>
      </c>
      <c r="D216" s="6">
        <v>0</v>
      </c>
      <c r="E216" s="6">
        <v>0</v>
      </c>
      <c r="F216" s="6">
        <f t="shared" si="13"/>
        <v>951869</v>
      </c>
      <c r="G216" s="6">
        <v>0</v>
      </c>
      <c r="H216" s="6">
        <v>951869</v>
      </c>
      <c r="I216" s="6">
        <v>951869</v>
      </c>
    </row>
    <row r="217" spans="2:9" x14ac:dyDescent="0.25">
      <c r="B217" s="5" t="s">
        <v>272</v>
      </c>
      <c r="C217" s="5" t="s">
        <v>273</v>
      </c>
      <c r="D217" s="6">
        <v>0</v>
      </c>
      <c r="E217" s="6">
        <v>0</v>
      </c>
      <c r="F217" s="6">
        <f t="shared" si="13"/>
        <v>180855</v>
      </c>
      <c r="G217" s="6">
        <v>0</v>
      </c>
      <c r="H217" s="6">
        <v>180855</v>
      </c>
      <c r="I217" s="6">
        <v>180855</v>
      </c>
    </row>
    <row r="218" spans="2:9" ht="22.5" x14ac:dyDescent="0.25">
      <c r="B218" s="5" t="s">
        <v>275</v>
      </c>
      <c r="C218" s="5" t="s">
        <v>276</v>
      </c>
      <c r="D218" s="6">
        <f>D219+D220</f>
        <v>0</v>
      </c>
      <c r="E218" s="6">
        <f>E219+E220</f>
        <v>0</v>
      </c>
      <c r="F218" s="6">
        <f t="shared" si="13"/>
        <v>4985632</v>
      </c>
      <c r="G218" s="6">
        <f>G219+G220</f>
        <v>0</v>
      </c>
      <c r="H218" s="6">
        <f>H219+H220</f>
        <v>4985632</v>
      </c>
      <c r="I218" s="6">
        <f>I219+I220</f>
        <v>4985632</v>
      </c>
    </row>
    <row r="219" spans="2:9" x14ac:dyDescent="0.25">
      <c r="B219" s="5" t="s">
        <v>278</v>
      </c>
      <c r="C219" s="5" t="s">
        <v>279</v>
      </c>
      <c r="D219" s="6">
        <v>0</v>
      </c>
      <c r="E219" s="6">
        <v>0</v>
      </c>
      <c r="F219" s="6">
        <f t="shared" si="13"/>
        <v>4189607</v>
      </c>
      <c r="G219" s="6">
        <v>0</v>
      </c>
      <c r="H219" s="6">
        <v>4189607</v>
      </c>
      <c r="I219" s="6">
        <v>4189607</v>
      </c>
    </row>
    <row r="220" spans="2:9" x14ac:dyDescent="0.25">
      <c r="B220" s="5" t="s">
        <v>272</v>
      </c>
      <c r="C220" s="5" t="s">
        <v>281</v>
      </c>
      <c r="D220" s="6">
        <v>0</v>
      </c>
      <c r="E220" s="6">
        <v>0</v>
      </c>
      <c r="F220" s="6">
        <f t="shared" si="13"/>
        <v>796025</v>
      </c>
      <c r="G220" s="6">
        <v>0</v>
      </c>
      <c r="H220" s="6">
        <v>796025</v>
      </c>
      <c r="I220" s="6">
        <v>796025</v>
      </c>
    </row>
    <row r="221" spans="2:9" ht="43.5" x14ac:dyDescent="0.25">
      <c r="B221" s="5" t="s">
        <v>283</v>
      </c>
      <c r="C221" s="5" t="s">
        <v>284</v>
      </c>
      <c r="D221" s="6">
        <f>+D222+D225</f>
        <v>8686550</v>
      </c>
      <c r="E221" s="6">
        <f>+E222+E225</f>
        <v>8877650</v>
      </c>
      <c r="F221" s="6">
        <f t="shared" si="13"/>
        <v>5632938</v>
      </c>
      <c r="G221" s="6">
        <f>+G222+G225</f>
        <v>0</v>
      </c>
      <c r="H221" s="6">
        <f>+H222+H225</f>
        <v>5632938</v>
      </c>
      <c r="I221" s="6">
        <f>+I222+I225</f>
        <v>5632938</v>
      </c>
    </row>
    <row r="222" spans="2:9" ht="22.5" x14ac:dyDescent="0.25">
      <c r="B222" s="5" t="s">
        <v>286</v>
      </c>
      <c r="C222" s="5" t="s">
        <v>287</v>
      </c>
      <c r="D222" s="6">
        <f>D223+D224</f>
        <v>8686550</v>
      </c>
      <c r="E222" s="6">
        <f>E223+E224</f>
        <v>8686550</v>
      </c>
      <c r="F222" s="6">
        <f t="shared" si="13"/>
        <v>5112938</v>
      </c>
      <c r="G222" s="6">
        <f>G223+G224</f>
        <v>0</v>
      </c>
      <c r="H222" s="6">
        <f>H223+H224</f>
        <v>5112938</v>
      </c>
      <c r="I222" s="6">
        <f>I223+I224</f>
        <v>5112938</v>
      </c>
    </row>
    <row r="223" spans="2:9" ht="22.5" x14ac:dyDescent="0.25">
      <c r="B223" s="5" t="s">
        <v>289</v>
      </c>
      <c r="C223" s="5" t="s">
        <v>290</v>
      </c>
      <c r="D223" s="6">
        <v>8686550</v>
      </c>
      <c r="E223" s="6">
        <v>8686550</v>
      </c>
      <c r="F223" s="6">
        <f t="shared" si="13"/>
        <v>0</v>
      </c>
      <c r="G223" s="6">
        <v>0</v>
      </c>
      <c r="H223" s="6">
        <v>0</v>
      </c>
      <c r="I223" s="6">
        <v>0</v>
      </c>
    </row>
    <row r="224" spans="2:9" x14ac:dyDescent="0.25">
      <c r="B224" s="5" t="s">
        <v>292</v>
      </c>
      <c r="C224" s="5" t="s">
        <v>293</v>
      </c>
      <c r="D224" s="6">
        <v>0</v>
      </c>
      <c r="E224" s="6">
        <v>0</v>
      </c>
      <c r="F224" s="6">
        <f t="shared" si="13"/>
        <v>5112938</v>
      </c>
      <c r="G224" s="6">
        <v>0</v>
      </c>
      <c r="H224" s="6">
        <v>5112938</v>
      </c>
      <c r="I224" s="6">
        <v>5112938</v>
      </c>
    </row>
    <row r="225" spans="1:20" ht="22.5" x14ac:dyDescent="0.25">
      <c r="B225" s="5" t="s">
        <v>295</v>
      </c>
      <c r="C225" s="5" t="s">
        <v>296</v>
      </c>
      <c r="D225" s="6">
        <f>+D226</f>
        <v>0</v>
      </c>
      <c r="E225" s="6">
        <f>+E226</f>
        <v>191100</v>
      </c>
      <c r="F225" s="6">
        <f t="shared" si="13"/>
        <v>520000</v>
      </c>
      <c r="G225" s="6">
        <f>+G226</f>
        <v>0</v>
      </c>
      <c r="H225" s="6">
        <f>+H226</f>
        <v>520000</v>
      </c>
      <c r="I225" s="6">
        <f>+I226</f>
        <v>520000</v>
      </c>
    </row>
    <row r="226" spans="1:20" x14ac:dyDescent="0.25">
      <c r="B226" s="5" t="s">
        <v>292</v>
      </c>
      <c r="C226" s="5" t="s">
        <v>298</v>
      </c>
      <c r="D226" s="6">
        <v>0</v>
      </c>
      <c r="E226" s="6">
        <v>191100</v>
      </c>
      <c r="F226" s="6">
        <f t="shared" si="13"/>
        <v>520000</v>
      </c>
      <c r="G226" s="6">
        <v>0</v>
      </c>
      <c r="H226" s="6">
        <v>520000</v>
      </c>
      <c r="I226" s="6">
        <v>520000</v>
      </c>
    </row>
    <row r="227" spans="1:20" ht="33" x14ac:dyDescent="0.25">
      <c r="A227" s="7"/>
      <c r="B227" s="5" t="s">
        <v>300</v>
      </c>
      <c r="C227" s="5" t="s">
        <v>301</v>
      </c>
      <c r="D227" s="6">
        <f>D228+D232</f>
        <v>62000</v>
      </c>
      <c r="E227" s="6">
        <f>E228+E232</f>
        <v>238430</v>
      </c>
      <c r="F227" s="6">
        <f t="shared" si="13"/>
        <v>497827</v>
      </c>
      <c r="G227" s="6">
        <f>G228+G232</f>
        <v>259384</v>
      </c>
      <c r="H227" s="6">
        <f>H228+H232</f>
        <v>238443</v>
      </c>
      <c r="I227" s="6">
        <f>I228+I232</f>
        <v>-1233957</v>
      </c>
      <c r="J227" s="7"/>
      <c r="K227" s="7"/>
      <c r="L227" s="7"/>
      <c r="Q227" s="7"/>
      <c r="R227" s="7"/>
      <c r="S227" s="7"/>
      <c r="T227" s="7"/>
    </row>
    <row r="228" spans="1:20" ht="22.5" x14ac:dyDescent="0.25">
      <c r="B228" s="5" t="s">
        <v>303</v>
      </c>
      <c r="C228" s="5" t="s">
        <v>304</v>
      </c>
      <c r="D228" s="6">
        <f>D229+D230+D231</f>
        <v>62000</v>
      </c>
      <c r="E228" s="6">
        <f>E229+E230+E231</f>
        <v>191020</v>
      </c>
      <c r="F228" s="6">
        <f t="shared" si="13"/>
        <v>382048</v>
      </c>
      <c r="G228" s="6">
        <f>G229+G230+G231</f>
        <v>191024</v>
      </c>
      <c r="H228" s="6">
        <f>H229+H230+H231</f>
        <v>191024</v>
      </c>
      <c r="I228" s="6">
        <f>I229+I230+I231</f>
        <v>-1208799</v>
      </c>
    </row>
    <row r="229" spans="1:20" ht="22.5" x14ac:dyDescent="0.25">
      <c r="B229" s="5" t="s">
        <v>306</v>
      </c>
      <c r="C229" s="5" t="s">
        <v>307</v>
      </c>
      <c r="D229" s="6">
        <v>0</v>
      </c>
      <c r="E229" s="6">
        <v>0</v>
      </c>
      <c r="F229" s="6">
        <f t="shared" si="13"/>
        <v>191024</v>
      </c>
      <c r="G229" s="6">
        <v>191024</v>
      </c>
      <c r="H229" s="6">
        <v>0</v>
      </c>
      <c r="I229" s="6">
        <v>0</v>
      </c>
    </row>
    <row r="230" spans="1:20" ht="22.5" x14ac:dyDescent="0.25">
      <c r="B230" s="5" t="s">
        <v>309</v>
      </c>
      <c r="C230" s="5" t="s">
        <v>310</v>
      </c>
      <c r="D230" s="6">
        <v>62000</v>
      </c>
      <c r="E230" s="6">
        <v>191020</v>
      </c>
      <c r="F230" s="6">
        <f t="shared" si="13"/>
        <v>191024</v>
      </c>
      <c r="G230" s="6">
        <v>0</v>
      </c>
      <c r="H230" s="6">
        <v>191024</v>
      </c>
      <c r="I230" s="6">
        <v>191024</v>
      </c>
    </row>
    <row r="231" spans="1:20" x14ac:dyDescent="0.25">
      <c r="B231" s="5" t="s">
        <v>312</v>
      </c>
      <c r="C231" s="5" t="s">
        <v>313</v>
      </c>
      <c r="D231" s="6">
        <v>0</v>
      </c>
      <c r="E231" s="6">
        <v>0</v>
      </c>
      <c r="F231" s="6">
        <f t="shared" si="13"/>
        <v>0</v>
      </c>
      <c r="G231" s="6">
        <v>0</v>
      </c>
      <c r="H231" s="6">
        <v>0</v>
      </c>
      <c r="I231" s="6">
        <v>-1399823</v>
      </c>
    </row>
    <row r="232" spans="1:20" x14ac:dyDescent="0.25">
      <c r="B232" s="5" t="s">
        <v>315</v>
      </c>
      <c r="C232" s="5" t="s">
        <v>316</v>
      </c>
      <c r="D232" s="6">
        <f>D233+D234</f>
        <v>0</v>
      </c>
      <c r="E232" s="6">
        <f>E233+E234</f>
        <v>47410</v>
      </c>
      <c r="F232" s="6">
        <f t="shared" si="13"/>
        <v>115779</v>
      </c>
      <c r="G232" s="6">
        <f>G233+G234</f>
        <v>68360</v>
      </c>
      <c r="H232" s="6">
        <f>H233+H234</f>
        <v>47419</v>
      </c>
      <c r="I232" s="6">
        <f>I233+I234</f>
        <v>-25158</v>
      </c>
    </row>
    <row r="233" spans="1:20" ht="22.5" x14ac:dyDescent="0.25">
      <c r="B233" s="5" t="s">
        <v>306</v>
      </c>
      <c r="C233" s="5" t="s">
        <v>318</v>
      </c>
      <c r="D233" s="6">
        <v>0</v>
      </c>
      <c r="E233" s="6">
        <v>0</v>
      </c>
      <c r="F233" s="6">
        <f t="shared" si="13"/>
        <v>68360</v>
      </c>
      <c r="G233" s="6">
        <v>68360</v>
      </c>
      <c r="H233" s="6">
        <v>0</v>
      </c>
      <c r="I233" s="6">
        <v>-72577</v>
      </c>
    </row>
    <row r="234" spans="1:20" ht="22.5" x14ac:dyDescent="0.25">
      <c r="B234" s="5" t="s">
        <v>309</v>
      </c>
      <c r="C234" s="5" t="s">
        <v>320</v>
      </c>
      <c r="D234" s="6">
        <v>0</v>
      </c>
      <c r="E234" s="6">
        <v>47410</v>
      </c>
      <c r="F234" s="6">
        <f t="shared" si="13"/>
        <v>47419</v>
      </c>
      <c r="G234" s="6">
        <v>0</v>
      </c>
      <c r="H234" s="6">
        <v>47419</v>
      </c>
      <c r="I234" s="6">
        <v>47419</v>
      </c>
    </row>
    <row r="237" spans="1:20" x14ac:dyDescent="0.25">
      <c r="B237" s="8" t="s">
        <v>383</v>
      </c>
      <c r="C237" s="9"/>
      <c r="D237" s="9" t="s">
        <v>384</v>
      </c>
    </row>
    <row r="238" spans="1:20" x14ac:dyDescent="0.25">
      <c r="B238" s="8" t="s">
        <v>385</v>
      </c>
      <c r="C238" s="9"/>
      <c r="D238" s="9" t="s">
        <v>386</v>
      </c>
    </row>
    <row r="239" spans="1:20" x14ac:dyDescent="0.25">
      <c r="B239" s="9"/>
      <c r="C239" s="9"/>
      <c r="D239" s="9"/>
    </row>
    <row r="240" spans="1:20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 t="s">
        <v>387</v>
      </c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 t="s">
        <v>388</v>
      </c>
      <c r="C245" s="9"/>
      <c r="D245" s="9" t="s">
        <v>389</v>
      </c>
    </row>
    <row r="246" spans="2:4" x14ac:dyDescent="0.25">
      <c r="B246" s="9"/>
      <c r="C246" s="9"/>
      <c r="D246" s="9" t="s">
        <v>390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16:J116"/>
    <mergeCell ref="B184:I184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D435-82DC-429D-BF19-5880F6D7BD98}">
  <dimension ref="A1:T151"/>
  <sheetViews>
    <sheetView topLeftCell="B65" workbookViewId="0">
      <selection activeCell="B12" sqref="B12:I74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326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327</v>
      </c>
      <c r="C12" s="5" t="s">
        <v>22</v>
      </c>
      <c r="D12" s="6">
        <f>D13+D67</f>
        <v>45471830</v>
      </c>
      <c r="E12" s="6">
        <f>E13+E67</f>
        <v>50376600</v>
      </c>
      <c r="F12" s="6">
        <f t="shared" ref="F12:F43" si="0">G12+H12</f>
        <v>59336309</v>
      </c>
      <c r="G12" s="6">
        <f>G13+G67</f>
        <v>8929412</v>
      </c>
      <c r="H12" s="6">
        <f>H13+H67</f>
        <v>50406897</v>
      </c>
      <c r="I12" s="6">
        <f>I13+I67</f>
        <v>49176659</v>
      </c>
      <c r="J12" s="6">
        <f>J13+J67</f>
        <v>2453176</v>
      </c>
      <c r="K12" s="6">
        <f t="shared" ref="K12:K43" si="1">F12-I12-J12</f>
        <v>7706474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44141830</v>
      </c>
      <c r="E13" s="6">
        <f>E14+E49</f>
        <v>47954110</v>
      </c>
      <c r="F13" s="6">
        <f t="shared" si="0"/>
        <v>57035890</v>
      </c>
      <c r="G13" s="6">
        <f>G14+G49</f>
        <v>8929412</v>
      </c>
      <c r="H13" s="6">
        <f>H14+H49</f>
        <v>48106478</v>
      </c>
      <c r="I13" s="6">
        <f>I14+I49</f>
        <v>46876761</v>
      </c>
      <c r="J13" s="6">
        <f>J14+J49</f>
        <v>2452655</v>
      </c>
      <c r="K13" s="6">
        <f t="shared" si="1"/>
        <v>7706474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44492320</v>
      </c>
      <c r="F14" s="6">
        <f t="shared" si="0"/>
        <v>47789584</v>
      </c>
      <c r="G14" s="6">
        <f>G15+G23+G34+G46</f>
        <v>3472783</v>
      </c>
      <c r="H14" s="6">
        <f>H15+H23+H34+H46</f>
        <v>44316801</v>
      </c>
      <c r="I14" s="6">
        <f>I15+I23+I34+I46</f>
        <v>44001370</v>
      </c>
      <c r="J14" s="6">
        <f>J15+J23+J34+J46</f>
        <v>1100339</v>
      </c>
      <c r="K14" s="6">
        <f t="shared" si="1"/>
        <v>2687875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16876980</v>
      </c>
      <c r="F15" s="6">
        <f t="shared" si="0"/>
        <v>16867413</v>
      </c>
      <c r="G15" s="6">
        <f>+G16</f>
        <v>0</v>
      </c>
      <c r="H15" s="6">
        <f>+H16</f>
        <v>16867413</v>
      </c>
      <c r="I15" s="6">
        <f>+I16</f>
        <v>16867413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328</v>
      </c>
      <c r="B16" s="5" t="s">
        <v>36</v>
      </c>
      <c r="C16" s="5" t="s">
        <v>37</v>
      </c>
      <c r="D16" s="6">
        <f>D17+D19</f>
        <v>16450000</v>
      </c>
      <c r="E16" s="6">
        <f>E17+E19</f>
        <v>16876980</v>
      </c>
      <c r="F16" s="6">
        <f t="shared" si="0"/>
        <v>16867413</v>
      </c>
      <c r="G16" s="6">
        <f>G17+G19</f>
        <v>0</v>
      </c>
      <c r="H16" s="6">
        <f>H17+H19</f>
        <v>16867413</v>
      </c>
      <c r="I16" s="6">
        <f>I17+I19</f>
        <v>16867413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313000</v>
      </c>
      <c r="F17" s="6">
        <f t="shared" si="0"/>
        <v>303444</v>
      </c>
      <c r="G17" s="6">
        <f>+G18</f>
        <v>0</v>
      </c>
      <c r="H17" s="6">
        <f>+H18</f>
        <v>303444</v>
      </c>
      <c r="I17" s="6">
        <f>+I18</f>
        <v>303444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329</v>
      </c>
      <c r="B18" s="5" t="s">
        <v>42</v>
      </c>
      <c r="C18" s="5" t="s">
        <v>43</v>
      </c>
      <c r="D18" s="6">
        <v>200000</v>
      </c>
      <c r="E18" s="6">
        <v>313000</v>
      </c>
      <c r="F18" s="6">
        <f t="shared" si="0"/>
        <v>303444</v>
      </c>
      <c r="G18" s="6">
        <v>0</v>
      </c>
      <c r="H18" s="6">
        <v>303444</v>
      </c>
      <c r="I18" s="6">
        <v>303444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16563980</v>
      </c>
      <c r="F19" s="6">
        <f t="shared" si="0"/>
        <v>16563969</v>
      </c>
      <c r="G19" s="6">
        <f>G20+G21+G22</f>
        <v>0</v>
      </c>
      <c r="H19" s="6">
        <f>H20+H21+H22</f>
        <v>16563969</v>
      </c>
      <c r="I19" s="6">
        <f>I20+I21+I22</f>
        <v>16563969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14239000</v>
      </c>
      <c r="E20" s="6">
        <v>14484240</v>
      </c>
      <c r="F20" s="6">
        <f t="shared" si="0"/>
        <v>14484238</v>
      </c>
      <c r="G20" s="6">
        <v>0</v>
      </c>
      <c r="H20" s="6">
        <v>14484238</v>
      </c>
      <c r="I20" s="6">
        <v>14484238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711000</v>
      </c>
      <c r="E21" s="6">
        <v>779740</v>
      </c>
      <c r="F21" s="6">
        <f t="shared" si="0"/>
        <v>779731</v>
      </c>
      <c r="G21" s="6">
        <v>0</v>
      </c>
      <c r="H21" s="6">
        <v>779731</v>
      </c>
      <c r="I21" s="6">
        <v>779731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1300000</v>
      </c>
      <c r="E22" s="6">
        <v>1300000</v>
      </c>
      <c r="F22" s="6">
        <f t="shared" si="0"/>
        <v>1300000</v>
      </c>
      <c r="G22" s="6">
        <v>0</v>
      </c>
      <c r="H22" s="6">
        <v>1300000</v>
      </c>
      <c r="I22" s="6">
        <v>1300000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330</v>
      </c>
      <c r="B23" s="5" t="s">
        <v>57</v>
      </c>
      <c r="C23" s="5" t="s">
        <v>58</v>
      </c>
      <c r="D23" s="6">
        <f>D24</f>
        <v>5730000</v>
      </c>
      <c r="E23" s="6">
        <f>E24</f>
        <v>6101000</v>
      </c>
      <c r="F23" s="6">
        <f t="shared" si="0"/>
        <v>8750045</v>
      </c>
      <c r="G23" s="6">
        <f>G24</f>
        <v>2720348</v>
      </c>
      <c r="H23" s="6">
        <f>H24</f>
        <v>6029697</v>
      </c>
      <c r="I23" s="6">
        <f>I24</f>
        <v>5870118</v>
      </c>
      <c r="J23" s="6">
        <f>J24</f>
        <v>969863</v>
      </c>
      <c r="K23" s="6">
        <f t="shared" si="1"/>
        <v>1910064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6101000</v>
      </c>
      <c r="F24" s="6">
        <f t="shared" si="0"/>
        <v>8750045</v>
      </c>
      <c r="G24" s="6">
        <f>G25+G28+G32+G33</f>
        <v>2720348</v>
      </c>
      <c r="H24" s="6">
        <f>H25+H28+H32+H33</f>
        <v>6029697</v>
      </c>
      <c r="I24" s="6">
        <f>I25+I28+I32+I33</f>
        <v>5870118</v>
      </c>
      <c r="J24" s="6">
        <f>J25+J28+J32+J33</f>
        <v>969863</v>
      </c>
      <c r="K24" s="6">
        <f t="shared" si="1"/>
        <v>1910064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4081000</v>
      </c>
      <c r="F25" s="6">
        <f t="shared" si="0"/>
        <v>6197750</v>
      </c>
      <c r="G25" s="6">
        <f>G26+G27</f>
        <v>2121069</v>
      </c>
      <c r="H25" s="6">
        <f>H26+H27</f>
        <v>4076681</v>
      </c>
      <c r="I25" s="6">
        <f>I26+I27</f>
        <v>4001246</v>
      </c>
      <c r="J25" s="6">
        <f>J26+J27</f>
        <v>831729</v>
      </c>
      <c r="K25" s="6">
        <f t="shared" si="1"/>
        <v>1364775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1680000</v>
      </c>
      <c r="E26" s="6">
        <v>1781000</v>
      </c>
      <c r="F26" s="6">
        <f t="shared" si="0"/>
        <v>2027028</v>
      </c>
      <c r="G26" s="6">
        <v>318444</v>
      </c>
      <c r="H26" s="6">
        <v>1708584</v>
      </c>
      <c r="I26" s="6">
        <v>1670769</v>
      </c>
      <c r="J26" s="6">
        <v>117266</v>
      </c>
      <c r="K26" s="6">
        <f t="shared" si="1"/>
        <v>238993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2100000</v>
      </c>
      <c r="E27" s="6">
        <v>2300000</v>
      </c>
      <c r="F27" s="6">
        <f t="shared" si="0"/>
        <v>4170722</v>
      </c>
      <c r="G27" s="6">
        <v>1802625</v>
      </c>
      <c r="H27" s="6">
        <v>2368097</v>
      </c>
      <c r="I27" s="6">
        <v>2330477</v>
      </c>
      <c r="J27" s="6">
        <v>714463</v>
      </c>
      <c r="K27" s="6">
        <f t="shared" si="1"/>
        <v>1125782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1610000</v>
      </c>
      <c r="F28" s="6">
        <f t="shared" si="0"/>
        <v>2047384</v>
      </c>
      <c r="G28" s="6">
        <f>G29+G30+G31</f>
        <v>494773</v>
      </c>
      <c r="H28" s="6">
        <f>H29+H30+H31</f>
        <v>1552611</v>
      </c>
      <c r="I28" s="6">
        <f>I29+I30+I31</f>
        <v>1466067</v>
      </c>
      <c r="J28" s="6">
        <f>J29+J30+J31</f>
        <v>122765</v>
      </c>
      <c r="K28" s="6">
        <f t="shared" si="1"/>
        <v>458552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1000000</v>
      </c>
      <c r="E29" s="6">
        <v>1000000</v>
      </c>
      <c r="F29" s="6">
        <f t="shared" si="0"/>
        <v>1147216</v>
      </c>
      <c r="G29" s="6">
        <v>188343</v>
      </c>
      <c r="H29" s="6">
        <v>958873</v>
      </c>
      <c r="I29" s="6">
        <v>919363</v>
      </c>
      <c r="J29" s="6">
        <v>59805</v>
      </c>
      <c r="K29" s="6">
        <f t="shared" si="1"/>
        <v>168048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220000</v>
      </c>
      <c r="E30" s="6">
        <v>270000</v>
      </c>
      <c r="F30" s="6">
        <f t="shared" si="0"/>
        <v>478939</v>
      </c>
      <c r="G30" s="6">
        <v>214174</v>
      </c>
      <c r="H30" s="6">
        <v>264765</v>
      </c>
      <c r="I30" s="6">
        <v>221568</v>
      </c>
      <c r="J30" s="6">
        <v>44549</v>
      </c>
      <c r="K30" s="6">
        <f t="shared" si="1"/>
        <v>212822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340000</v>
      </c>
      <c r="E31" s="6">
        <v>340000</v>
      </c>
      <c r="F31" s="6">
        <f t="shared" si="0"/>
        <v>421229</v>
      </c>
      <c r="G31" s="6">
        <v>92256</v>
      </c>
      <c r="H31" s="6">
        <v>328973</v>
      </c>
      <c r="I31" s="6">
        <v>325136</v>
      </c>
      <c r="J31" s="6">
        <v>18411</v>
      </c>
      <c r="K31" s="6">
        <f t="shared" si="1"/>
        <v>77682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195000</v>
      </c>
      <c r="E32" s="6">
        <v>205000</v>
      </c>
      <c r="F32" s="6">
        <f t="shared" si="0"/>
        <v>264119</v>
      </c>
      <c r="G32" s="6">
        <v>55837</v>
      </c>
      <c r="H32" s="6">
        <v>208282</v>
      </c>
      <c r="I32" s="6">
        <v>217705</v>
      </c>
      <c r="J32" s="6">
        <v>6682</v>
      </c>
      <c r="K32" s="6">
        <f t="shared" si="1"/>
        <v>39732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195000</v>
      </c>
      <c r="E33" s="6">
        <v>205000</v>
      </c>
      <c r="F33" s="6">
        <f t="shared" si="0"/>
        <v>240792</v>
      </c>
      <c r="G33" s="6">
        <v>48669</v>
      </c>
      <c r="H33" s="6">
        <v>192123</v>
      </c>
      <c r="I33" s="6">
        <v>185100</v>
      </c>
      <c r="J33" s="6">
        <v>8687</v>
      </c>
      <c r="K33" s="6">
        <f t="shared" si="1"/>
        <v>47005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21514340</v>
      </c>
      <c r="F34" s="6">
        <f t="shared" si="0"/>
        <v>22171596</v>
      </c>
      <c r="G34" s="6">
        <f>G35+G38+G40</f>
        <v>751925</v>
      </c>
      <c r="H34" s="6">
        <f>H35+H38+H40</f>
        <v>21419671</v>
      </c>
      <c r="I34" s="6">
        <f>I35+I38+I40</f>
        <v>21263791</v>
      </c>
      <c r="J34" s="6">
        <f>J35+J38+J40</f>
        <v>130427</v>
      </c>
      <c r="K34" s="6">
        <f t="shared" si="1"/>
        <v>777378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18855000</v>
      </c>
      <c r="F35" s="6">
        <f t="shared" si="0"/>
        <v>18710147</v>
      </c>
      <c r="G35" s="6">
        <f>+G36+G37</f>
        <v>0</v>
      </c>
      <c r="H35" s="6">
        <f>+H36+H37</f>
        <v>18710147</v>
      </c>
      <c r="I35" s="6">
        <f>+I36+I37</f>
        <v>18710147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331</v>
      </c>
      <c r="B36" s="5" t="s">
        <v>96</v>
      </c>
      <c r="C36" s="5" t="s">
        <v>97</v>
      </c>
      <c r="D36" s="6">
        <v>8604000</v>
      </c>
      <c r="E36" s="6">
        <v>9188000</v>
      </c>
      <c r="F36" s="6">
        <f t="shared" si="0"/>
        <v>9043147</v>
      </c>
      <c r="G36" s="6">
        <v>0</v>
      </c>
      <c r="H36" s="6">
        <v>9043147</v>
      </c>
      <c r="I36" s="6">
        <v>9043147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332</v>
      </c>
      <c r="B37" s="5" t="s">
        <v>99</v>
      </c>
      <c r="C37" s="5" t="s">
        <v>100</v>
      </c>
      <c r="D37" s="6">
        <v>8367000</v>
      </c>
      <c r="E37" s="6">
        <v>9667000</v>
      </c>
      <c r="F37" s="6">
        <f t="shared" si="0"/>
        <v>9667000</v>
      </c>
      <c r="G37" s="6">
        <v>0</v>
      </c>
      <c r="H37" s="6">
        <v>9667000</v>
      </c>
      <c r="I37" s="6">
        <v>9667000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333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442</v>
      </c>
      <c r="G38" s="6">
        <f>G39</f>
        <v>0</v>
      </c>
      <c r="H38" s="6">
        <f>H39</f>
        <v>442</v>
      </c>
      <c r="I38" s="6">
        <f>I39</f>
        <v>442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334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442</v>
      </c>
      <c r="G39" s="6">
        <v>0</v>
      </c>
      <c r="H39" s="6">
        <v>442</v>
      </c>
      <c r="I39" s="6">
        <v>442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2658340</v>
      </c>
      <c r="F40" s="6">
        <f t="shared" si="0"/>
        <v>3461007</v>
      </c>
      <c r="G40" s="6">
        <f>G41+G44+G45</f>
        <v>751925</v>
      </c>
      <c r="H40" s="6">
        <f>H41+H44+H45</f>
        <v>2709082</v>
      </c>
      <c r="I40" s="6">
        <f>I41+I44+I45</f>
        <v>2553202</v>
      </c>
      <c r="J40" s="6">
        <f>J41+J44+J45</f>
        <v>130427</v>
      </c>
      <c r="K40" s="6">
        <f t="shared" si="1"/>
        <v>777378</v>
      </c>
    </row>
    <row r="41" spans="1:11" s="2" customFormat="1" ht="22.5" x14ac:dyDescent="0.25">
      <c r="A41" s="5" t="s">
        <v>335</v>
      </c>
      <c r="B41" s="5" t="s">
        <v>111</v>
      </c>
      <c r="C41" s="5" t="s">
        <v>112</v>
      </c>
      <c r="D41" s="6">
        <f>D42+D43</f>
        <v>1883000</v>
      </c>
      <c r="E41" s="6">
        <f>E42+E43</f>
        <v>1898340</v>
      </c>
      <c r="F41" s="6">
        <f t="shared" si="0"/>
        <v>2594348</v>
      </c>
      <c r="G41" s="6">
        <f>G42+G43</f>
        <v>664049</v>
      </c>
      <c r="H41" s="6">
        <f>H42+H43</f>
        <v>1930299</v>
      </c>
      <c r="I41" s="6">
        <f>I42+I43</f>
        <v>1810257</v>
      </c>
      <c r="J41" s="6">
        <f>J42+J43</f>
        <v>93490</v>
      </c>
      <c r="K41" s="6">
        <f t="shared" si="1"/>
        <v>690601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1432000</v>
      </c>
      <c r="E42" s="6">
        <v>1447340</v>
      </c>
      <c r="F42" s="6">
        <f t="shared" si="0"/>
        <v>2034518</v>
      </c>
      <c r="G42" s="6">
        <v>520768</v>
      </c>
      <c r="H42" s="6">
        <v>1513750</v>
      </c>
      <c r="I42" s="6">
        <v>1391357</v>
      </c>
      <c r="J42" s="6">
        <v>93490</v>
      </c>
      <c r="K42" s="6">
        <f t="shared" si="1"/>
        <v>549671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451000</v>
      </c>
      <c r="E43" s="6">
        <v>451000</v>
      </c>
      <c r="F43" s="6">
        <f t="shared" si="0"/>
        <v>559830</v>
      </c>
      <c r="G43" s="6">
        <v>143281</v>
      </c>
      <c r="H43" s="6">
        <v>416549</v>
      </c>
      <c r="I43" s="6">
        <v>418900</v>
      </c>
      <c r="J43" s="6">
        <v>0</v>
      </c>
      <c r="K43" s="6">
        <f t="shared" si="1"/>
        <v>140930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530000</v>
      </c>
      <c r="E44" s="6">
        <v>630000</v>
      </c>
      <c r="F44" s="6">
        <f t="shared" ref="F44:F74" si="2">G44+H44</f>
        <v>729542</v>
      </c>
      <c r="G44" s="6">
        <v>61105</v>
      </c>
      <c r="H44" s="6">
        <v>668437</v>
      </c>
      <c r="I44" s="6">
        <v>637503</v>
      </c>
      <c r="J44" s="6">
        <v>22017</v>
      </c>
      <c r="K44" s="6">
        <f t="shared" ref="K44:K74" si="3">F44-I44-J44</f>
        <v>70022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100000</v>
      </c>
      <c r="E45" s="6">
        <v>130000</v>
      </c>
      <c r="F45" s="6">
        <f t="shared" si="2"/>
        <v>137117</v>
      </c>
      <c r="G45" s="6">
        <v>26771</v>
      </c>
      <c r="H45" s="6">
        <v>110346</v>
      </c>
      <c r="I45" s="6">
        <v>105442</v>
      </c>
      <c r="J45" s="6">
        <v>14920</v>
      </c>
      <c r="K45" s="6">
        <f t="shared" si="3"/>
        <v>16755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48</v>
      </c>
      <c r="J46" s="6">
        <f t="shared" si="4"/>
        <v>49</v>
      </c>
      <c r="K46" s="6">
        <f t="shared" si="3"/>
        <v>433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48</v>
      </c>
      <c r="J47" s="6">
        <f t="shared" si="4"/>
        <v>49</v>
      </c>
      <c r="K47" s="6">
        <f t="shared" si="3"/>
        <v>433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48</v>
      </c>
      <c r="J48" s="6">
        <v>49</v>
      </c>
      <c r="K48" s="6">
        <f t="shared" si="3"/>
        <v>433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2476830</v>
      </c>
      <c r="E49" s="6">
        <f>E50+E54</f>
        <v>3461790</v>
      </c>
      <c r="F49" s="6">
        <f t="shared" si="2"/>
        <v>9246306</v>
      </c>
      <c r="G49" s="6">
        <f>G50+G54</f>
        <v>5456629</v>
      </c>
      <c r="H49" s="6">
        <f>H50+H54</f>
        <v>3789677</v>
      </c>
      <c r="I49" s="6">
        <f>I50+I54</f>
        <v>2875391</v>
      </c>
      <c r="J49" s="6">
        <f>J50+J54</f>
        <v>1352316</v>
      </c>
      <c r="K49" s="6">
        <f t="shared" si="3"/>
        <v>5018599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1800000</v>
      </c>
      <c r="F50" s="6">
        <f t="shared" si="2"/>
        <v>4427699</v>
      </c>
      <c r="G50" s="6">
        <f>G51</f>
        <v>3625887</v>
      </c>
      <c r="H50" s="6">
        <f>H51</f>
        <v>801812</v>
      </c>
      <c r="I50" s="6">
        <f>I51</f>
        <v>1558836</v>
      </c>
      <c r="J50" s="6">
        <f>J51</f>
        <v>1172215</v>
      </c>
      <c r="K50" s="6">
        <f t="shared" si="3"/>
        <v>1696648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1800000</v>
      </c>
      <c r="F51" s="6">
        <f t="shared" si="2"/>
        <v>4427699</v>
      </c>
      <c r="G51" s="6">
        <f t="shared" ref="G51:J52" si="5">+G52</f>
        <v>3625887</v>
      </c>
      <c r="H51" s="6">
        <f t="shared" si="5"/>
        <v>801812</v>
      </c>
      <c r="I51" s="6">
        <f t="shared" si="5"/>
        <v>1558836</v>
      </c>
      <c r="J51" s="6">
        <f t="shared" si="5"/>
        <v>1172215</v>
      </c>
      <c r="K51" s="6">
        <f t="shared" si="3"/>
        <v>1696648</v>
      </c>
    </row>
    <row r="52" spans="1:11" s="2" customFormat="1" x14ac:dyDescent="0.25">
      <c r="A52" s="5" t="s">
        <v>336</v>
      </c>
      <c r="B52" s="5" t="s">
        <v>144</v>
      </c>
      <c r="C52" s="5" t="s">
        <v>145</v>
      </c>
      <c r="D52" s="6">
        <f>+D53</f>
        <v>3700000</v>
      </c>
      <c r="E52" s="6">
        <f>+E53</f>
        <v>1800000</v>
      </c>
      <c r="F52" s="6">
        <f t="shared" si="2"/>
        <v>4427699</v>
      </c>
      <c r="G52" s="6">
        <f t="shared" si="5"/>
        <v>3625887</v>
      </c>
      <c r="H52" s="6">
        <f t="shared" si="5"/>
        <v>801812</v>
      </c>
      <c r="I52" s="6">
        <f t="shared" si="5"/>
        <v>1558836</v>
      </c>
      <c r="J52" s="6">
        <f t="shared" si="5"/>
        <v>1172215</v>
      </c>
      <c r="K52" s="6">
        <f t="shared" si="3"/>
        <v>1696648</v>
      </c>
    </row>
    <row r="53" spans="1:11" s="2" customFormat="1" ht="22.5" x14ac:dyDescent="0.25">
      <c r="A53" s="5" t="s">
        <v>337</v>
      </c>
      <c r="B53" s="5" t="s">
        <v>147</v>
      </c>
      <c r="C53" s="5" t="s">
        <v>148</v>
      </c>
      <c r="D53" s="6">
        <v>3700000</v>
      </c>
      <c r="E53" s="6">
        <v>1800000</v>
      </c>
      <c r="F53" s="6">
        <f t="shared" si="2"/>
        <v>4427699</v>
      </c>
      <c r="G53" s="6">
        <v>3625887</v>
      </c>
      <c r="H53" s="6">
        <v>801812</v>
      </c>
      <c r="I53" s="6">
        <v>1558836</v>
      </c>
      <c r="J53" s="6">
        <v>1172215</v>
      </c>
      <c r="K53" s="6">
        <f t="shared" si="3"/>
        <v>1696648</v>
      </c>
    </row>
    <row r="54" spans="1:11" s="2" customFormat="1" ht="22.5" x14ac:dyDescent="0.25">
      <c r="A54" s="5" t="s">
        <v>338</v>
      </c>
      <c r="B54" s="5" t="s">
        <v>150</v>
      </c>
      <c r="C54" s="5" t="s">
        <v>151</v>
      </c>
      <c r="D54" s="6">
        <f>D55+D58+D62+D65</f>
        <v>-1223170</v>
      </c>
      <c r="E54" s="6">
        <f>E55+E58+E62+E65</f>
        <v>1661790</v>
      </c>
      <c r="F54" s="6">
        <f t="shared" si="2"/>
        <v>4818607</v>
      </c>
      <c r="G54" s="6">
        <f>G55+G58+G62+G65</f>
        <v>1830742</v>
      </c>
      <c r="H54" s="6">
        <f>H55+H58+H62+H65</f>
        <v>2987865</v>
      </c>
      <c r="I54" s="6">
        <f>I55+I58+I62+I65</f>
        <v>1316555</v>
      </c>
      <c r="J54" s="6">
        <f>J55+J58+J62+J65</f>
        <v>180101</v>
      </c>
      <c r="K54" s="6">
        <f t="shared" si="3"/>
        <v>3321951</v>
      </c>
    </row>
    <row r="55" spans="1:11" s="2" customFormat="1" ht="43.5" x14ac:dyDescent="0.25">
      <c r="A55" s="5" t="s">
        <v>339</v>
      </c>
      <c r="B55" s="5" t="s">
        <v>153</v>
      </c>
      <c r="C55" s="5" t="s">
        <v>154</v>
      </c>
      <c r="D55" s="6">
        <f>D56+D57</f>
        <v>3672500</v>
      </c>
      <c r="E55" s="6">
        <f>E56+E57</f>
        <v>5772500</v>
      </c>
      <c r="F55" s="6">
        <f t="shared" si="2"/>
        <v>4962022</v>
      </c>
      <c r="G55" s="6">
        <f>G56+G57</f>
        <v>7728</v>
      </c>
      <c r="H55" s="6">
        <f>H56+H57</f>
        <v>4954294</v>
      </c>
      <c r="I55" s="6">
        <f>I56+I57</f>
        <v>4309305</v>
      </c>
      <c r="J55" s="6">
        <f>J56+J57</f>
        <v>163</v>
      </c>
      <c r="K55" s="6">
        <f t="shared" si="3"/>
        <v>652554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172500</v>
      </c>
      <c r="E56" s="6">
        <v>272500</v>
      </c>
      <c r="F56" s="6">
        <f t="shared" si="2"/>
        <v>57073</v>
      </c>
      <c r="G56" s="6">
        <v>0</v>
      </c>
      <c r="H56" s="6">
        <v>57073</v>
      </c>
      <c r="I56" s="6">
        <v>56910</v>
      </c>
      <c r="J56" s="6">
        <v>163</v>
      </c>
      <c r="K56" s="6">
        <f t="shared" si="3"/>
        <v>0</v>
      </c>
    </row>
    <row r="57" spans="1:11" s="2" customFormat="1" ht="22.5" x14ac:dyDescent="0.25">
      <c r="A57" s="5" t="s">
        <v>340</v>
      </c>
      <c r="B57" s="5" t="s">
        <v>159</v>
      </c>
      <c r="C57" s="5" t="s">
        <v>160</v>
      </c>
      <c r="D57" s="6">
        <v>3500000</v>
      </c>
      <c r="E57" s="6">
        <v>5500000</v>
      </c>
      <c r="F57" s="6">
        <f t="shared" si="2"/>
        <v>4904949</v>
      </c>
      <c r="G57" s="6">
        <v>7728</v>
      </c>
      <c r="H57" s="6">
        <v>4897221</v>
      </c>
      <c r="I57" s="6">
        <v>4252395</v>
      </c>
      <c r="J57" s="6">
        <v>0</v>
      </c>
      <c r="K57" s="6">
        <f t="shared" si="3"/>
        <v>652554</v>
      </c>
    </row>
    <row r="58" spans="1:11" s="2" customFormat="1" ht="22.5" x14ac:dyDescent="0.25">
      <c r="A58" s="5" t="s">
        <v>341</v>
      </c>
      <c r="B58" s="5" t="s">
        <v>162</v>
      </c>
      <c r="C58" s="5" t="s">
        <v>163</v>
      </c>
      <c r="D58" s="6">
        <f>D59+D61</f>
        <v>826000</v>
      </c>
      <c r="E58" s="6">
        <f>E59+E61</f>
        <v>826000</v>
      </c>
      <c r="F58" s="6">
        <f t="shared" si="2"/>
        <v>2520708</v>
      </c>
      <c r="G58" s="6">
        <f>G59+G61</f>
        <v>1666656</v>
      </c>
      <c r="H58" s="6">
        <f>H59+H61</f>
        <v>854052</v>
      </c>
      <c r="I58" s="6">
        <f>I59+I61</f>
        <v>737516</v>
      </c>
      <c r="J58" s="6">
        <f>J59+J61</f>
        <v>94241</v>
      </c>
      <c r="K58" s="6">
        <f t="shared" si="3"/>
        <v>1688951</v>
      </c>
    </row>
    <row r="59" spans="1:11" s="2" customFormat="1" ht="22.5" x14ac:dyDescent="0.25">
      <c r="A59" s="5" t="s">
        <v>342</v>
      </c>
      <c r="B59" s="5" t="s">
        <v>165</v>
      </c>
      <c r="C59" s="5" t="s">
        <v>166</v>
      </c>
      <c r="D59" s="6">
        <f>D60</f>
        <v>826000</v>
      </c>
      <c r="E59" s="6">
        <f>E60</f>
        <v>826000</v>
      </c>
      <c r="F59" s="6">
        <f t="shared" si="2"/>
        <v>2509654</v>
      </c>
      <c r="G59" s="6">
        <f>G60</f>
        <v>1655602</v>
      </c>
      <c r="H59" s="6">
        <f>H60</f>
        <v>854052</v>
      </c>
      <c r="I59" s="6">
        <f>I60</f>
        <v>732961</v>
      </c>
      <c r="J59" s="6">
        <f>J60</f>
        <v>94241</v>
      </c>
      <c r="K59" s="6">
        <f t="shared" si="3"/>
        <v>1682452</v>
      </c>
    </row>
    <row r="60" spans="1:11" s="2" customFormat="1" ht="22.5" x14ac:dyDescent="0.25">
      <c r="A60" s="5" t="s">
        <v>161</v>
      </c>
      <c r="B60" s="5" t="s">
        <v>168</v>
      </c>
      <c r="C60" s="5" t="s">
        <v>169</v>
      </c>
      <c r="D60" s="6">
        <v>826000</v>
      </c>
      <c r="E60" s="6">
        <v>826000</v>
      </c>
      <c r="F60" s="6">
        <f t="shared" si="2"/>
        <v>2509654</v>
      </c>
      <c r="G60" s="6">
        <v>1655602</v>
      </c>
      <c r="H60" s="6">
        <v>854052</v>
      </c>
      <c r="I60" s="6">
        <v>732961</v>
      </c>
      <c r="J60" s="6">
        <v>94241</v>
      </c>
      <c r="K60" s="6">
        <f t="shared" si="3"/>
        <v>1682452</v>
      </c>
    </row>
    <row r="61" spans="1:11" s="2" customFormat="1" x14ac:dyDescent="0.25">
      <c r="A61" s="5" t="s">
        <v>343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4555</v>
      </c>
      <c r="J61" s="6">
        <v>0</v>
      </c>
      <c r="K61" s="6">
        <f t="shared" si="3"/>
        <v>6499</v>
      </c>
    </row>
    <row r="62" spans="1:11" s="2" customFormat="1" ht="33" x14ac:dyDescent="0.25">
      <c r="A62" s="5" t="s">
        <v>344</v>
      </c>
      <c r="B62" s="5" t="s">
        <v>174</v>
      </c>
      <c r="C62" s="5" t="s">
        <v>175</v>
      </c>
      <c r="D62" s="6">
        <f>+D63+D64</f>
        <v>155000</v>
      </c>
      <c r="E62" s="6">
        <f>+E63+E64</f>
        <v>205000</v>
      </c>
      <c r="F62" s="6">
        <f t="shared" si="2"/>
        <v>1296720</v>
      </c>
      <c r="G62" s="6">
        <f>+G63+G64</f>
        <v>156358</v>
      </c>
      <c r="H62" s="6">
        <f>+H63+H64</f>
        <v>1140362</v>
      </c>
      <c r="I62" s="6">
        <f>+I63+I64</f>
        <v>230577</v>
      </c>
      <c r="J62" s="6">
        <f>+J63+J64</f>
        <v>85697</v>
      </c>
      <c r="K62" s="6">
        <f t="shared" si="3"/>
        <v>980446</v>
      </c>
    </row>
    <row r="63" spans="1:11" s="2" customFormat="1" x14ac:dyDescent="0.25">
      <c r="A63" s="5" t="s">
        <v>345</v>
      </c>
      <c r="B63" s="5" t="s">
        <v>177</v>
      </c>
      <c r="C63" s="5" t="s">
        <v>178</v>
      </c>
      <c r="D63" s="6">
        <v>100000</v>
      </c>
      <c r="E63" s="6">
        <v>150000</v>
      </c>
      <c r="F63" s="6">
        <f t="shared" si="2"/>
        <v>1223872</v>
      </c>
      <c r="G63" s="6">
        <v>152841</v>
      </c>
      <c r="H63" s="6">
        <v>1071031</v>
      </c>
      <c r="I63" s="6">
        <v>177517</v>
      </c>
      <c r="J63" s="6">
        <v>85442</v>
      </c>
      <c r="K63" s="6">
        <f t="shared" si="3"/>
        <v>960913</v>
      </c>
    </row>
    <row r="64" spans="1:11" s="2" customFormat="1" ht="22.5" x14ac:dyDescent="0.25">
      <c r="A64" s="5" t="s">
        <v>346</v>
      </c>
      <c r="B64" s="5" t="s">
        <v>180</v>
      </c>
      <c r="C64" s="5" t="s">
        <v>181</v>
      </c>
      <c r="D64" s="6">
        <v>55000</v>
      </c>
      <c r="E64" s="6">
        <v>55000</v>
      </c>
      <c r="F64" s="6">
        <f t="shared" si="2"/>
        <v>72848</v>
      </c>
      <c r="G64" s="6">
        <v>3517</v>
      </c>
      <c r="H64" s="6">
        <v>69331</v>
      </c>
      <c r="I64" s="6">
        <v>53060</v>
      </c>
      <c r="J64" s="6">
        <v>255</v>
      </c>
      <c r="K64" s="6">
        <f t="shared" si="3"/>
        <v>19533</v>
      </c>
    </row>
    <row r="65" spans="1:12" s="2" customFormat="1" ht="22.5" x14ac:dyDescent="0.25">
      <c r="A65" s="5" t="s">
        <v>347</v>
      </c>
      <c r="B65" s="5" t="s">
        <v>348</v>
      </c>
      <c r="C65" s="5" t="s">
        <v>349</v>
      </c>
      <c r="D65" s="6">
        <f>+D66</f>
        <v>-5876670</v>
      </c>
      <c r="E65" s="6">
        <f>+E66</f>
        <v>-5141710</v>
      </c>
      <c r="F65" s="6">
        <f t="shared" si="2"/>
        <v>-3960843</v>
      </c>
      <c r="G65" s="6">
        <f>+G66</f>
        <v>0</v>
      </c>
      <c r="H65" s="6">
        <f>+H66</f>
        <v>-3960843</v>
      </c>
      <c r="I65" s="6">
        <f>+I66</f>
        <v>-3960843</v>
      </c>
      <c r="J65" s="6">
        <f>+J66</f>
        <v>0</v>
      </c>
      <c r="K65" s="6">
        <f t="shared" si="3"/>
        <v>0</v>
      </c>
    </row>
    <row r="66" spans="1:12" s="2" customFormat="1" ht="33" x14ac:dyDescent="0.25">
      <c r="A66" s="5" t="s">
        <v>350</v>
      </c>
      <c r="B66" s="5" t="s">
        <v>183</v>
      </c>
      <c r="C66" s="5" t="s">
        <v>184</v>
      </c>
      <c r="D66" s="6">
        <v>-5876670</v>
      </c>
      <c r="E66" s="6">
        <v>-5141710</v>
      </c>
      <c r="F66" s="6">
        <f t="shared" si="2"/>
        <v>-3960843</v>
      </c>
      <c r="G66" s="6">
        <v>0</v>
      </c>
      <c r="H66" s="6">
        <v>-3960843</v>
      </c>
      <c r="I66" s="6">
        <v>-3960843</v>
      </c>
      <c r="J66" s="6">
        <v>0</v>
      </c>
      <c r="K66" s="6">
        <f t="shared" si="3"/>
        <v>0</v>
      </c>
    </row>
    <row r="67" spans="1:12" s="2" customFormat="1" ht="22.5" x14ac:dyDescent="0.25">
      <c r="A67" s="5" t="s">
        <v>191</v>
      </c>
      <c r="B67" s="5" t="s">
        <v>204</v>
      </c>
      <c r="C67" s="5" t="s">
        <v>205</v>
      </c>
      <c r="D67" s="6">
        <f>D68</f>
        <v>1330000</v>
      </c>
      <c r="E67" s="6">
        <f>E68</f>
        <v>2422490</v>
      </c>
      <c r="F67" s="6">
        <f t="shared" si="2"/>
        <v>2300419</v>
      </c>
      <c r="G67" s="6">
        <f>G68</f>
        <v>0</v>
      </c>
      <c r="H67" s="6">
        <f>H68</f>
        <v>2300419</v>
      </c>
      <c r="I67" s="6">
        <f>I68</f>
        <v>2299898</v>
      </c>
      <c r="J67" s="6">
        <f>J68</f>
        <v>521</v>
      </c>
      <c r="K67" s="6">
        <f t="shared" si="3"/>
        <v>0</v>
      </c>
    </row>
    <row r="68" spans="1:12" s="2" customFormat="1" ht="22.5" x14ac:dyDescent="0.25">
      <c r="A68" s="5" t="s">
        <v>194</v>
      </c>
      <c r="B68" s="5" t="s">
        <v>207</v>
      </c>
      <c r="C68" s="5" t="s">
        <v>208</v>
      </c>
      <c r="D68" s="6">
        <f>D69+D73</f>
        <v>1330000</v>
      </c>
      <c r="E68" s="6">
        <f>E69+E73</f>
        <v>2422490</v>
      </c>
      <c r="F68" s="6">
        <f t="shared" si="2"/>
        <v>2300419</v>
      </c>
      <c r="G68" s="6">
        <f>G69+G73</f>
        <v>0</v>
      </c>
      <c r="H68" s="6">
        <f>H69+H73</f>
        <v>2300419</v>
      </c>
      <c r="I68" s="6">
        <f>I69+I73</f>
        <v>2299898</v>
      </c>
      <c r="J68" s="6">
        <f>J69+J73</f>
        <v>521</v>
      </c>
      <c r="K68" s="6">
        <f t="shared" si="3"/>
        <v>0</v>
      </c>
    </row>
    <row r="69" spans="1:12" s="2" customFormat="1" ht="96" x14ac:dyDescent="0.25">
      <c r="A69" s="5" t="s">
        <v>197</v>
      </c>
      <c r="B69" s="5" t="s">
        <v>210</v>
      </c>
      <c r="C69" s="5" t="s">
        <v>211</v>
      </c>
      <c r="D69" s="6">
        <f>+D70+D71+D72</f>
        <v>1330000</v>
      </c>
      <c r="E69" s="6">
        <f>+E70+E71+E72</f>
        <v>1922490</v>
      </c>
      <c r="F69" s="6">
        <f t="shared" si="2"/>
        <v>1800419</v>
      </c>
      <c r="G69" s="6">
        <f>+G70+G71+G72</f>
        <v>0</v>
      </c>
      <c r="H69" s="6">
        <f>+H70+H71+H72</f>
        <v>1800419</v>
      </c>
      <c r="I69" s="6">
        <f>+I70+I71+I72</f>
        <v>1799898</v>
      </c>
      <c r="J69" s="6">
        <f>+J70+J71+J72</f>
        <v>521</v>
      </c>
      <c r="K69" s="6">
        <f t="shared" si="3"/>
        <v>0</v>
      </c>
    </row>
    <row r="70" spans="1:12" s="2" customFormat="1" ht="43.5" x14ac:dyDescent="0.25">
      <c r="A70" s="5" t="s">
        <v>351</v>
      </c>
      <c r="B70" s="5" t="s">
        <v>213</v>
      </c>
      <c r="C70" s="5" t="s">
        <v>214</v>
      </c>
      <c r="D70" s="6">
        <v>130000</v>
      </c>
      <c r="E70" s="6">
        <v>530000</v>
      </c>
      <c r="F70" s="6">
        <f t="shared" si="2"/>
        <v>516808</v>
      </c>
      <c r="G70" s="6">
        <v>0</v>
      </c>
      <c r="H70" s="6">
        <v>516808</v>
      </c>
      <c r="I70" s="6">
        <v>516808</v>
      </c>
      <c r="J70" s="6">
        <v>0</v>
      </c>
      <c r="K70" s="6">
        <f t="shared" si="3"/>
        <v>0</v>
      </c>
    </row>
    <row r="71" spans="1:12" s="2" customFormat="1" ht="33" x14ac:dyDescent="0.25">
      <c r="A71" s="5" t="s">
        <v>352</v>
      </c>
      <c r="B71" s="5" t="s">
        <v>219</v>
      </c>
      <c r="C71" s="5" t="s">
        <v>220</v>
      </c>
      <c r="D71" s="6">
        <v>1200000</v>
      </c>
      <c r="E71" s="6">
        <v>1380000</v>
      </c>
      <c r="F71" s="6">
        <f t="shared" si="2"/>
        <v>1271116</v>
      </c>
      <c r="G71" s="6">
        <v>0</v>
      </c>
      <c r="H71" s="6">
        <v>1271116</v>
      </c>
      <c r="I71" s="6">
        <v>1270595</v>
      </c>
      <c r="J71" s="6">
        <v>521</v>
      </c>
      <c r="K71" s="6">
        <f t="shared" si="3"/>
        <v>0</v>
      </c>
    </row>
    <row r="72" spans="1:12" s="2" customFormat="1" ht="43.5" x14ac:dyDescent="0.25">
      <c r="A72" s="5" t="s">
        <v>353</v>
      </c>
      <c r="B72" s="5" t="s">
        <v>225</v>
      </c>
      <c r="C72" s="5" t="s">
        <v>226</v>
      </c>
      <c r="D72" s="6">
        <v>0</v>
      </c>
      <c r="E72" s="6">
        <v>12490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3" x14ac:dyDescent="0.25">
      <c r="A73" s="5" t="s">
        <v>354</v>
      </c>
      <c r="B73" s="5" t="s">
        <v>257</v>
      </c>
      <c r="C73" s="5" t="s">
        <v>258</v>
      </c>
      <c r="D73" s="6">
        <f>+D74</f>
        <v>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3" x14ac:dyDescent="0.25">
      <c r="A74" s="5" t="s">
        <v>355</v>
      </c>
      <c r="B74" s="5" t="s">
        <v>260</v>
      </c>
      <c r="C74" s="5" t="s">
        <v>261</v>
      </c>
      <c r="D74" s="6">
        <v>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25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25">
      <c r="A76" s="11" t="s">
        <v>321</v>
      </c>
      <c r="B76" s="11"/>
      <c r="C76" s="11"/>
      <c r="D76" s="11"/>
      <c r="E76" s="11" t="s">
        <v>323</v>
      </c>
      <c r="F76" s="11"/>
      <c r="G76" s="11"/>
      <c r="H76" s="11"/>
      <c r="I76" s="11" t="s">
        <v>325</v>
      </c>
      <c r="J76" s="11"/>
      <c r="K76" s="11"/>
      <c r="L76" s="11"/>
    </row>
    <row r="77" spans="1:12" x14ac:dyDescent="0.25">
      <c r="A77" s="17" t="s">
        <v>322</v>
      </c>
      <c r="B77" s="17"/>
      <c r="C77" s="17"/>
      <c r="D77" s="17"/>
      <c r="E77" s="17" t="s">
        <v>324</v>
      </c>
      <c r="F77" s="17"/>
      <c r="G77" s="17"/>
      <c r="H77" s="17"/>
      <c r="I77" s="17"/>
      <c r="J77" s="17"/>
      <c r="K77" s="17"/>
      <c r="L77" s="17"/>
    </row>
    <row r="151" spans="1:20" x14ac:dyDescent="0.25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A76:D76"/>
    <mergeCell ref="A77:D77"/>
    <mergeCell ref="E76:H76"/>
    <mergeCell ref="E77:H77"/>
    <mergeCell ref="I76:L76"/>
    <mergeCell ref="I77:L7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0324-B19E-41DA-BE61-01643240402F}">
  <dimension ref="A1:T121"/>
  <sheetViews>
    <sheetView topLeftCell="B1" workbookViewId="0">
      <selection activeCell="B12" sqref="B12:I59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356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357</v>
      </c>
      <c r="C12" s="5" t="s">
        <v>22</v>
      </c>
      <c r="D12" s="6">
        <f>D13+D18+D23+D46+D52</f>
        <v>83027650</v>
      </c>
      <c r="E12" s="6">
        <f>E13+E18+E23+E46+E52</f>
        <v>103233450</v>
      </c>
      <c r="F12" s="6">
        <f t="shared" ref="F12:F59" si="0">G12+H12</f>
        <v>37542213</v>
      </c>
      <c r="G12" s="6">
        <f>G13+G18+G23+G46+G52</f>
        <v>300593</v>
      </c>
      <c r="H12" s="6">
        <f>H13+H18+H23+H46+H52</f>
        <v>37241620</v>
      </c>
      <c r="I12" s="6">
        <f>I13+I18+I23+I46+I52</f>
        <v>35791042</v>
      </c>
      <c r="J12" s="6">
        <f>J13+J18+J23+J46+J52</f>
        <v>1751171</v>
      </c>
      <c r="K12" s="6">
        <f t="shared" ref="K12:K59" si="1">F12-I12-J12</f>
        <v>0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5876670</v>
      </c>
      <c r="E13" s="6">
        <f t="shared" si="2"/>
        <v>5141710</v>
      </c>
      <c r="F13" s="6">
        <f t="shared" si="0"/>
        <v>3960843</v>
      </c>
      <c r="G13" s="6">
        <f t="shared" ref="G13:J16" si="3">+G14</f>
        <v>0</v>
      </c>
      <c r="H13" s="6">
        <f t="shared" si="3"/>
        <v>3960843</v>
      </c>
      <c r="I13" s="6">
        <f t="shared" si="3"/>
        <v>3960843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358</v>
      </c>
      <c r="B14" s="5" t="s">
        <v>135</v>
      </c>
      <c r="C14" s="5" t="s">
        <v>136</v>
      </c>
      <c r="D14" s="6">
        <f t="shared" si="2"/>
        <v>5876670</v>
      </c>
      <c r="E14" s="6">
        <f t="shared" si="2"/>
        <v>5141710</v>
      </c>
      <c r="F14" s="6">
        <f t="shared" si="0"/>
        <v>3960843</v>
      </c>
      <c r="G14" s="6">
        <f t="shared" si="3"/>
        <v>0</v>
      </c>
      <c r="H14" s="6">
        <f t="shared" si="3"/>
        <v>3960843</v>
      </c>
      <c r="I14" s="6">
        <f t="shared" si="3"/>
        <v>3960843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328</v>
      </c>
      <c r="B15" s="5" t="s">
        <v>150</v>
      </c>
      <c r="C15" s="5" t="s">
        <v>151</v>
      </c>
      <c r="D15" s="6">
        <f t="shared" si="2"/>
        <v>5876670</v>
      </c>
      <c r="E15" s="6">
        <f t="shared" si="2"/>
        <v>5141710</v>
      </c>
      <c r="F15" s="6">
        <f t="shared" si="0"/>
        <v>3960843</v>
      </c>
      <c r="G15" s="6">
        <f t="shared" si="3"/>
        <v>0</v>
      </c>
      <c r="H15" s="6">
        <f t="shared" si="3"/>
        <v>3960843</v>
      </c>
      <c r="I15" s="6">
        <f t="shared" si="3"/>
        <v>3960843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359</v>
      </c>
      <c r="B16" s="5" t="s">
        <v>348</v>
      </c>
      <c r="C16" s="5" t="s">
        <v>349</v>
      </c>
      <c r="D16" s="6">
        <f t="shared" si="2"/>
        <v>5876670</v>
      </c>
      <c r="E16" s="6">
        <f t="shared" si="2"/>
        <v>5141710</v>
      </c>
      <c r="F16" s="6">
        <f t="shared" si="0"/>
        <v>3960843</v>
      </c>
      <c r="G16" s="6">
        <f t="shared" si="3"/>
        <v>0</v>
      </c>
      <c r="H16" s="6">
        <f t="shared" si="3"/>
        <v>3960843</v>
      </c>
      <c r="I16" s="6">
        <f t="shared" si="3"/>
        <v>3960843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360</v>
      </c>
      <c r="B17" s="5" t="s">
        <v>186</v>
      </c>
      <c r="C17" s="5" t="s">
        <v>187</v>
      </c>
      <c r="D17" s="6">
        <v>5876670</v>
      </c>
      <c r="E17" s="6">
        <v>5141710</v>
      </c>
      <c r="F17" s="6">
        <f t="shared" si="0"/>
        <v>3960843</v>
      </c>
      <c r="G17" s="6">
        <v>0</v>
      </c>
      <c r="H17" s="6">
        <v>3960843</v>
      </c>
      <c r="I17" s="6">
        <v>3960843</v>
      </c>
      <c r="J17" s="6">
        <v>0</v>
      </c>
      <c r="K17" s="6">
        <f t="shared" si="1"/>
        <v>0</v>
      </c>
    </row>
    <row r="18" spans="1:11" s="2" customFormat="1" x14ac:dyDescent="0.25">
      <c r="A18" s="5" t="s">
        <v>361</v>
      </c>
      <c r="B18" s="5" t="s">
        <v>189</v>
      </c>
      <c r="C18" s="5" t="s">
        <v>190</v>
      </c>
      <c r="D18" s="6">
        <f>D19</f>
        <v>0</v>
      </c>
      <c r="E18" s="6">
        <f>E19</f>
        <v>884830</v>
      </c>
      <c r="F18" s="6">
        <f t="shared" si="0"/>
        <v>885312</v>
      </c>
      <c r="G18" s="6">
        <f>G19</f>
        <v>0</v>
      </c>
      <c r="H18" s="6">
        <f>H19</f>
        <v>885312</v>
      </c>
      <c r="I18" s="6">
        <f>I19</f>
        <v>885307</v>
      </c>
      <c r="J18" s="6">
        <f>J19</f>
        <v>5</v>
      </c>
      <c r="K18" s="6">
        <f t="shared" si="1"/>
        <v>0</v>
      </c>
    </row>
    <row r="19" spans="1:11" s="2" customFormat="1" ht="33" x14ac:dyDescent="0.25">
      <c r="A19" s="5" t="s">
        <v>330</v>
      </c>
      <c r="B19" s="5" t="s">
        <v>192</v>
      </c>
      <c r="C19" s="5" t="s">
        <v>193</v>
      </c>
      <c r="D19" s="6">
        <f>D20+D21+D22</f>
        <v>0</v>
      </c>
      <c r="E19" s="6">
        <f>E20+E21+E22</f>
        <v>884830</v>
      </c>
      <c r="F19" s="6">
        <f t="shared" si="0"/>
        <v>885312</v>
      </c>
      <c r="G19" s="6">
        <f>G20+G21+G22</f>
        <v>0</v>
      </c>
      <c r="H19" s="6">
        <f>H20+H21+H22</f>
        <v>885312</v>
      </c>
      <c r="I19" s="6">
        <f>I20+I21+I22</f>
        <v>885307</v>
      </c>
      <c r="J19" s="6">
        <f>J20+J21+J22</f>
        <v>5</v>
      </c>
      <c r="K19" s="6">
        <f t="shared" si="1"/>
        <v>0</v>
      </c>
    </row>
    <row r="20" spans="1:11" s="2" customFormat="1" ht="22.5" x14ac:dyDescent="0.25">
      <c r="A20" s="5" t="s">
        <v>56</v>
      </c>
      <c r="B20" s="5" t="s">
        <v>195</v>
      </c>
      <c r="C20" s="5" t="s">
        <v>196</v>
      </c>
      <c r="D20" s="6">
        <v>0</v>
      </c>
      <c r="E20" s="6">
        <v>0</v>
      </c>
      <c r="F20" s="6">
        <f t="shared" si="0"/>
        <v>252</v>
      </c>
      <c r="G20" s="6">
        <v>0</v>
      </c>
      <c r="H20" s="6">
        <v>252</v>
      </c>
      <c r="I20" s="6">
        <v>247</v>
      </c>
      <c r="J20" s="6">
        <v>5</v>
      </c>
      <c r="K20" s="6">
        <f t="shared" si="1"/>
        <v>0</v>
      </c>
    </row>
    <row r="21" spans="1:11" s="2" customFormat="1" ht="22.5" x14ac:dyDescent="0.25">
      <c r="A21" s="5" t="s">
        <v>59</v>
      </c>
      <c r="B21" s="5" t="s">
        <v>198</v>
      </c>
      <c r="C21" s="5" t="s">
        <v>199</v>
      </c>
      <c r="D21" s="6">
        <v>0</v>
      </c>
      <c r="E21" s="6">
        <v>45030</v>
      </c>
      <c r="F21" s="6">
        <f t="shared" si="0"/>
        <v>45174</v>
      </c>
      <c r="G21" s="6">
        <v>0</v>
      </c>
      <c r="H21" s="6">
        <v>45174</v>
      </c>
      <c r="I21" s="6">
        <v>45174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65</v>
      </c>
      <c r="B22" s="5" t="s">
        <v>201</v>
      </c>
      <c r="C22" s="5" t="s">
        <v>202</v>
      </c>
      <c r="D22" s="6">
        <v>0</v>
      </c>
      <c r="E22" s="6">
        <v>839800</v>
      </c>
      <c r="F22" s="6">
        <f t="shared" si="0"/>
        <v>839886</v>
      </c>
      <c r="G22" s="6">
        <v>0</v>
      </c>
      <c r="H22" s="6">
        <v>839886</v>
      </c>
      <c r="I22" s="6">
        <v>839886</v>
      </c>
      <c r="J22" s="6">
        <v>0</v>
      </c>
      <c r="K22" s="6">
        <f t="shared" si="1"/>
        <v>0</v>
      </c>
    </row>
    <row r="23" spans="1:11" s="2" customFormat="1" x14ac:dyDescent="0.25">
      <c r="A23" s="5" t="s">
        <v>95</v>
      </c>
      <c r="B23" s="5" t="s">
        <v>204</v>
      </c>
      <c r="C23" s="5" t="s">
        <v>205</v>
      </c>
      <c r="D23" s="6">
        <f>D24</f>
        <v>68402430</v>
      </c>
      <c r="E23" s="6">
        <f>E24</f>
        <v>88090830</v>
      </c>
      <c r="F23" s="6">
        <f t="shared" si="0"/>
        <v>26565293</v>
      </c>
      <c r="G23" s="6">
        <f>G24</f>
        <v>41209</v>
      </c>
      <c r="H23" s="6">
        <f>H24</f>
        <v>26524084</v>
      </c>
      <c r="I23" s="6">
        <f>I24</f>
        <v>26545911</v>
      </c>
      <c r="J23" s="6">
        <f>J24</f>
        <v>19382</v>
      </c>
      <c r="K23" s="6">
        <f t="shared" si="1"/>
        <v>0</v>
      </c>
    </row>
    <row r="24" spans="1:11" s="2" customFormat="1" ht="22.5" x14ac:dyDescent="0.25">
      <c r="A24" s="5" t="s">
        <v>362</v>
      </c>
      <c r="B24" s="5" t="s">
        <v>207</v>
      </c>
      <c r="C24" s="5" t="s">
        <v>208</v>
      </c>
      <c r="D24" s="6">
        <f>D25+D38</f>
        <v>68402430</v>
      </c>
      <c r="E24" s="6">
        <f>E25+E38</f>
        <v>88090830</v>
      </c>
      <c r="F24" s="6">
        <f t="shared" si="0"/>
        <v>26565293</v>
      </c>
      <c r="G24" s="6">
        <f>G25+G38</f>
        <v>41209</v>
      </c>
      <c r="H24" s="6">
        <f>H25+H38</f>
        <v>26524084</v>
      </c>
      <c r="I24" s="6">
        <f>I25+I38</f>
        <v>26545911</v>
      </c>
      <c r="J24" s="6">
        <f>J25+J38</f>
        <v>19382</v>
      </c>
      <c r="K24" s="6">
        <f t="shared" si="1"/>
        <v>0</v>
      </c>
    </row>
    <row r="25" spans="1:11" s="2" customFormat="1" ht="96" x14ac:dyDescent="0.25">
      <c r="A25" s="5" t="s">
        <v>332</v>
      </c>
      <c r="B25" s="5" t="s">
        <v>210</v>
      </c>
      <c r="C25" s="5" t="s">
        <v>211</v>
      </c>
      <c r="D25" s="6">
        <f>+D26+D27+D28+D29+D33+D36</f>
        <v>63402470</v>
      </c>
      <c r="E25" s="6">
        <f>+E26+E27+E28+E29+E33+E36</f>
        <v>83090870</v>
      </c>
      <c r="F25" s="6">
        <f t="shared" si="0"/>
        <v>20446937</v>
      </c>
      <c r="G25" s="6">
        <f>+G26+G27+G28+G29+G33+G36</f>
        <v>41209</v>
      </c>
      <c r="H25" s="6">
        <f>+H26+H27+H28+H29+H33+H36</f>
        <v>20405728</v>
      </c>
      <c r="I25" s="6">
        <f>+I26+I27+I28+I29+I33+I36</f>
        <v>20427555</v>
      </c>
      <c r="J25" s="6">
        <f>+J26+J27+J28+J29+J33+J36</f>
        <v>19382</v>
      </c>
      <c r="K25" s="6">
        <f t="shared" si="1"/>
        <v>0</v>
      </c>
    </row>
    <row r="26" spans="1:11" s="2" customFormat="1" ht="22.5" x14ac:dyDescent="0.25">
      <c r="A26" s="5" t="s">
        <v>363</v>
      </c>
      <c r="B26" s="5" t="s">
        <v>216</v>
      </c>
      <c r="C26" s="5" t="s">
        <v>217</v>
      </c>
      <c r="D26" s="6">
        <v>6681000</v>
      </c>
      <c r="E26" s="6">
        <v>17364890</v>
      </c>
      <c r="F26" s="6">
        <f t="shared" si="0"/>
        <v>9676230</v>
      </c>
      <c r="G26" s="6">
        <v>0</v>
      </c>
      <c r="H26" s="6">
        <v>9676230</v>
      </c>
      <c r="I26" s="6">
        <v>9676230</v>
      </c>
      <c r="J26" s="6">
        <v>0</v>
      </c>
      <c r="K26" s="6">
        <f t="shared" si="1"/>
        <v>0</v>
      </c>
    </row>
    <row r="27" spans="1:11" s="2" customFormat="1" ht="54" x14ac:dyDescent="0.25">
      <c r="A27" s="5" t="s">
        <v>364</v>
      </c>
      <c r="B27" s="5" t="s">
        <v>222</v>
      </c>
      <c r="C27" s="5" t="s">
        <v>223</v>
      </c>
      <c r="D27" s="6">
        <v>0</v>
      </c>
      <c r="E27" s="6">
        <v>0</v>
      </c>
      <c r="F27" s="6">
        <f t="shared" si="0"/>
        <v>44060</v>
      </c>
      <c r="G27" s="6">
        <v>41209</v>
      </c>
      <c r="H27" s="6">
        <v>2851</v>
      </c>
      <c r="I27" s="6">
        <v>24678</v>
      </c>
      <c r="J27" s="6">
        <v>19382</v>
      </c>
      <c r="K27" s="6">
        <f t="shared" si="1"/>
        <v>0</v>
      </c>
    </row>
    <row r="28" spans="1:11" s="2" customFormat="1" ht="33" x14ac:dyDescent="0.25">
      <c r="A28" s="5" t="s">
        <v>167</v>
      </c>
      <c r="B28" s="5" t="s">
        <v>228</v>
      </c>
      <c r="C28" s="5" t="s">
        <v>229</v>
      </c>
      <c r="D28" s="6">
        <v>9000000</v>
      </c>
      <c r="E28" s="6">
        <v>14000000</v>
      </c>
      <c r="F28" s="6">
        <f t="shared" si="0"/>
        <v>2324959</v>
      </c>
      <c r="G28" s="6">
        <v>0</v>
      </c>
      <c r="H28" s="6">
        <v>2324959</v>
      </c>
      <c r="I28" s="6">
        <v>2324959</v>
      </c>
      <c r="J28" s="6">
        <v>0</v>
      </c>
      <c r="K28" s="6">
        <f t="shared" si="1"/>
        <v>0</v>
      </c>
    </row>
    <row r="29" spans="1:11" s="2" customFormat="1" ht="33" x14ac:dyDescent="0.25">
      <c r="A29" s="5" t="s">
        <v>365</v>
      </c>
      <c r="B29" s="5" t="s">
        <v>231</v>
      </c>
      <c r="C29" s="5" t="s">
        <v>232</v>
      </c>
      <c r="D29" s="6">
        <f>D30+D31+D32</f>
        <v>37140580</v>
      </c>
      <c r="E29" s="6">
        <f>E30+E31+E32</f>
        <v>40728590</v>
      </c>
      <c r="F29" s="6">
        <f t="shared" si="0"/>
        <v>6615436</v>
      </c>
      <c r="G29" s="6">
        <f>G30+G31+G32</f>
        <v>0</v>
      </c>
      <c r="H29" s="6">
        <f>H30+H31+H32</f>
        <v>6615436</v>
      </c>
      <c r="I29" s="6">
        <f>I30+I31+I32</f>
        <v>6615436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343</v>
      </c>
      <c r="B30" s="5" t="s">
        <v>234</v>
      </c>
      <c r="C30" s="5" t="s">
        <v>235</v>
      </c>
      <c r="D30" s="6">
        <v>31261870</v>
      </c>
      <c r="E30" s="6">
        <v>34277000</v>
      </c>
      <c r="F30" s="6">
        <f t="shared" si="0"/>
        <v>5429589</v>
      </c>
      <c r="G30" s="6">
        <v>0</v>
      </c>
      <c r="H30" s="6">
        <v>5429589</v>
      </c>
      <c r="I30" s="6">
        <v>5429589</v>
      </c>
      <c r="J30" s="6">
        <v>0</v>
      </c>
      <c r="K30" s="6">
        <f t="shared" si="1"/>
        <v>0</v>
      </c>
    </row>
    <row r="31" spans="1:11" s="2" customFormat="1" x14ac:dyDescent="0.25">
      <c r="A31" s="5" t="s">
        <v>170</v>
      </c>
      <c r="B31" s="5" t="s">
        <v>237</v>
      </c>
      <c r="C31" s="5" t="s">
        <v>238</v>
      </c>
      <c r="D31" s="6">
        <v>5878710</v>
      </c>
      <c r="E31" s="6">
        <v>6451590</v>
      </c>
      <c r="F31" s="6">
        <f t="shared" si="0"/>
        <v>1013297</v>
      </c>
      <c r="G31" s="6">
        <v>0</v>
      </c>
      <c r="H31" s="6">
        <v>1013297</v>
      </c>
      <c r="I31" s="6">
        <v>1013297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173</v>
      </c>
      <c r="B32" s="5" t="s">
        <v>240</v>
      </c>
      <c r="C32" s="5" t="s">
        <v>241</v>
      </c>
      <c r="D32" s="6">
        <v>0</v>
      </c>
      <c r="E32" s="6">
        <v>0</v>
      </c>
      <c r="F32" s="6">
        <f t="shared" si="0"/>
        <v>172550</v>
      </c>
      <c r="G32" s="6">
        <v>0</v>
      </c>
      <c r="H32" s="6">
        <v>172550</v>
      </c>
      <c r="I32" s="6">
        <v>172550</v>
      </c>
      <c r="J32" s="6">
        <v>0</v>
      </c>
      <c r="K32" s="6">
        <f t="shared" si="1"/>
        <v>0</v>
      </c>
    </row>
    <row r="33" spans="1:11" s="2" customFormat="1" ht="22.5" x14ac:dyDescent="0.25">
      <c r="A33" s="5" t="s">
        <v>366</v>
      </c>
      <c r="B33" s="5" t="s">
        <v>243</v>
      </c>
      <c r="C33" s="5" t="s">
        <v>244</v>
      </c>
      <c r="D33" s="6">
        <f>D34+D35</f>
        <v>9250140</v>
      </c>
      <c r="E33" s="6">
        <f>E34+E35</f>
        <v>9666640</v>
      </c>
      <c r="F33" s="6">
        <f t="shared" si="0"/>
        <v>1786252</v>
      </c>
      <c r="G33" s="6">
        <f>G34+G35</f>
        <v>0</v>
      </c>
      <c r="H33" s="6">
        <f>H34+H35</f>
        <v>1786252</v>
      </c>
      <c r="I33" s="6">
        <f>I34+I35</f>
        <v>1786252</v>
      </c>
      <c r="J33" s="6">
        <f>J34+J35</f>
        <v>0</v>
      </c>
      <c r="K33" s="6">
        <f t="shared" si="1"/>
        <v>0</v>
      </c>
    </row>
    <row r="34" spans="1:11" s="2" customFormat="1" x14ac:dyDescent="0.25">
      <c r="A34" s="5" t="s">
        <v>345</v>
      </c>
      <c r="B34" s="5" t="s">
        <v>246</v>
      </c>
      <c r="C34" s="5" t="s">
        <v>247</v>
      </c>
      <c r="D34" s="6">
        <v>7773220</v>
      </c>
      <c r="E34" s="6">
        <v>8123220</v>
      </c>
      <c r="F34" s="6">
        <f t="shared" si="0"/>
        <v>1502657</v>
      </c>
      <c r="G34" s="6">
        <v>0</v>
      </c>
      <c r="H34" s="6">
        <v>1502657</v>
      </c>
      <c r="I34" s="6">
        <v>1502657</v>
      </c>
      <c r="J34" s="6">
        <v>0</v>
      </c>
      <c r="K34" s="6">
        <f t="shared" si="1"/>
        <v>0</v>
      </c>
    </row>
    <row r="35" spans="1:11" s="2" customFormat="1" x14ac:dyDescent="0.25">
      <c r="A35" s="5" t="s">
        <v>176</v>
      </c>
      <c r="B35" s="5" t="s">
        <v>237</v>
      </c>
      <c r="C35" s="5" t="s">
        <v>249</v>
      </c>
      <c r="D35" s="6">
        <v>1476920</v>
      </c>
      <c r="E35" s="6">
        <v>1543420</v>
      </c>
      <c r="F35" s="6">
        <f t="shared" si="0"/>
        <v>283595</v>
      </c>
      <c r="G35" s="6">
        <v>0</v>
      </c>
      <c r="H35" s="6">
        <v>283595</v>
      </c>
      <c r="I35" s="6">
        <v>283595</v>
      </c>
      <c r="J35" s="6">
        <v>0</v>
      </c>
      <c r="K35" s="6">
        <f t="shared" si="1"/>
        <v>0</v>
      </c>
    </row>
    <row r="36" spans="1:11" s="2" customFormat="1" ht="54" x14ac:dyDescent="0.25">
      <c r="A36" s="5" t="s">
        <v>367</v>
      </c>
      <c r="B36" s="5" t="s">
        <v>251</v>
      </c>
      <c r="C36" s="5" t="s">
        <v>252</v>
      </c>
      <c r="D36" s="6">
        <f>+D37</f>
        <v>1330750</v>
      </c>
      <c r="E36" s="6">
        <f>+E37</f>
        <v>1330750</v>
      </c>
      <c r="F36" s="6">
        <f t="shared" si="0"/>
        <v>0</v>
      </c>
      <c r="G36" s="6">
        <f>+G37</f>
        <v>0</v>
      </c>
      <c r="H36" s="6">
        <f>+H37</f>
        <v>0</v>
      </c>
      <c r="I36" s="6">
        <f>+I37</f>
        <v>0</v>
      </c>
      <c r="J36" s="6">
        <f>+J37</f>
        <v>0</v>
      </c>
      <c r="K36" s="6">
        <f t="shared" si="1"/>
        <v>0</v>
      </c>
    </row>
    <row r="37" spans="1:11" s="2" customFormat="1" ht="43.5" x14ac:dyDescent="0.25">
      <c r="A37" s="5" t="s">
        <v>179</v>
      </c>
      <c r="B37" s="5" t="s">
        <v>254</v>
      </c>
      <c r="C37" s="5" t="s">
        <v>255</v>
      </c>
      <c r="D37" s="6">
        <v>1330750</v>
      </c>
      <c r="E37" s="6">
        <v>1330750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33" x14ac:dyDescent="0.25">
      <c r="A38" s="5" t="s">
        <v>182</v>
      </c>
      <c r="B38" s="5" t="s">
        <v>257</v>
      </c>
      <c r="C38" s="5" t="s">
        <v>258</v>
      </c>
      <c r="D38" s="6">
        <f>+D39+D40+D43</f>
        <v>4999960</v>
      </c>
      <c r="E38" s="6">
        <f>+E39+E40+E43</f>
        <v>4999960</v>
      </c>
      <c r="F38" s="6">
        <f t="shared" si="0"/>
        <v>6118356</v>
      </c>
      <c r="G38" s="6">
        <f>+G39+G40+G43</f>
        <v>0</v>
      </c>
      <c r="H38" s="6">
        <f>+H39+H40+H43</f>
        <v>6118356</v>
      </c>
      <c r="I38" s="6">
        <f>+I39+I40+I43</f>
        <v>6118356</v>
      </c>
      <c r="J38" s="6">
        <f>+J39+J40+J43</f>
        <v>0</v>
      </c>
      <c r="K38" s="6">
        <f t="shared" si="1"/>
        <v>0</v>
      </c>
    </row>
    <row r="39" spans="1:11" s="2" customFormat="1" ht="43.5" x14ac:dyDescent="0.25">
      <c r="A39" s="5" t="s">
        <v>194</v>
      </c>
      <c r="B39" s="5" t="s">
        <v>263</v>
      </c>
      <c r="C39" s="5" t="s">
        <v>264</v>
      </c>
      <c r="D39" s="6">
        <v>4999960</v>
      </c>
      <c r="E39" s="6">
        <v>4999960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368</v>
      </c>
      <c r="B40" s="5" t="s">
        <v>266</v>
      </c>
      <c r="C40" s="5" t="s">
        <v>267</v>
      </c>
      <c r="D40" s="6">
        <f>D41+D42</f>
        <v>0</v>
      </c>
      <c r="E40" s="6">
        <f>E41+E42</f>
        <v>0</v>
      </c>
      <c r="F40" s="6">
        <f t="shared" si="0"/>
        <v>1132724</v>
      </c>
      <c r="G40" s="6">
        <f>G41+G42</f>
        <v>0</v>
      </c>
      <c r="H40" s="6">
        <f>H41+H42</f>
        <v>1132724</v>
      </c>
      <c r="I40" s="6">
        <f>I41+I42</f>
        <v>1132724</v>
      </c>
      <c r="J40" s="6">
        <f>J41+J42</f>
        <v>0</v>
      </c>
      <c r="K40" s="6">
        <f t="shared" si="1"/>
        <v>0</v>
      </c>
    </row>
    <row r="41" spans="1:11" s="2" customFormat="1" ht="22.5" x14ac:dyDescent="0.25">
      <c r="A41" s="5" t="s">
        <v>200</v>
      </c>
      <c r="B41" s="5" t="s">
        <v>269</v>
      </c>
      <c r="C41" s="5" t="s">
        <v>270</v>
      </c>
      <c r="D41" s="6">
        <v>0</v>
      </c>
      <c r="E41" s="6">
        <v>0</v>
      </c>
      <c r="F41" s="6">
        <f t="shared" si="0"/>
        <v>951869</v>
      </c>
      <c r="G41" s="6">
        <v>0</v>
      </c>
      <c r="H41" s="6">
        <v>951869</v>
      </c>
      <c r="I41" s="6">
        <v>951869</v>
      </c>
      <c r="J41" s="6">
        <v>0</v>
      </c>
      <c r="K41" s="6">
        <f t="shared" si="1"/>
        <v>0</v>
      </c>
    </row>
    <row r="42" spans="1:11" s="2" customFormat="1" ht="22.5" x14ac:dyDescent="0.25">
      <c r="A42" s="5" t="s">
        <v>351</v>
      </c>
      <c r="B42" s="5" t="s">
        <v>272</v>
      </c>
      <c r="C42" s="5" t="s">
        <v>273</v>
      </c>
      <c r="D42" s="6">
        <v>0</v>
      </c>
      <c r="E42" s="6">
        <v>0</v>
      </c>
      <c r="F42" s="6">
        <f t="shared" si="0"/>
        <v>180855</v>
      </c>
      <c r="G42" s="6">
        <v>0</v>
      </c>
      <c r="H42" s="6">
        <v>180855</v>
      </c>
      <c r="I42" s="6">
        <v>180855</v>
      </c>
      <c r="J42" s="6">
        <v>0</v>
      </c>
      <c r="K42" s="6">
        <f t="shared" si="1"/>
        <v>0</v>
      </c>
    </row>
    <row r="43" spans="1:11" s="2" customFormat="1" ht="22.5" x14ac:dyDescent="0.25">
      <c r="A43" s="5" t="s">
        <v>369</v>
      </c>
      <c r="B43" s="5" t="s">
        <v>275</v>
      </c>
      <c r="C43" s="5" t="s">
        <v>276</v>
      </c>
      <c r="D43" s="6">
        <f>D44+D45</f>
        <v>0</v>
      </c>
      <c r="E43" s="6">
        <f>E44+E45</f>
        <v>0</v>
      </c>
      <c r="F43" s="6">
        <f t="shared" si="0"/>
        <v>4985632</v>
      </c>
      <c r="G43" s="6">
        <f>G44+G45</f>
        <v>0</v>
      </c>
      <c r="H43" s="6">
        <f>H44+H45</f>
        <v>4985632</v>
      </c>
      <c r="I43" s="6">
        <f>I44+I45</f>
        <v>4985632</v>
      </c>
      <c r="J43" s="6">
        <f>J44+J45</f>
        <v>0</v>
      </c>
      <c r="K43" s="6">
        <f t="shared" si="1"/>
        <v>0</v>
      </c>
    </row>
    <row r="44" spans="1:11" s="2" customFormat="1" ht="22.5" x14ac:dyDescent="0.25">
      <c r="A44" s="5" t="s">
        <v>370</v>
      </c>
      <c r="B44" s="5" t="s">
        <v>278</v>
      </c>
      <c r="C44" s="5" t="s">
        <v>279</v>
      </c>
      <c r="D44" s="6">
        <v>0</v>
      </c>
      <c r="E44" s="6">
        <v>0</v>
      </c>
      <c r="F44" s="6">
        <f t="shared" si="0"/>
        <v>4189607</v>
      </c>
      <c r="G44" s="6">
        <v>0</v>
      </c>
      <c r="H44" s="6">
        <v>4189607</v>
      </c>
      <c r="I44" s="6">
        <v>4189607</v>
      </c>
      <c r="J44" s="6">
        <v>0</v>
      </c>
      <c r="K44" s="6">
        <f t="shared" si="1"/>
        <v>0</v>
      </c>
    </row>
    <row r="45" spans="1:11" s="2" customFormat="1" ht="22.5" x14ac:dyDescent="0.25">
      <c r="A45" s="5" t="s">
        <v>371</v>
      </c>
      <c r="B45" s="5" t="s">
        <v>272</v>
      </c>
      <c r="C45" s="5" t="s">
        <v>281</v>
      </c>
      <c r="D45" s="6">
        <v>0</v>
      </c>
      <c r="E45" s="6">
        <v>0</v>
      </c>
      <c r="F45" s="6">
        <f t="shared" si="0"/>
        <v>796025</v>
      </c>
      <c r="G45" s="6">
        <v>0</v>
      </c>
      <c r="H45" s="6">
        <v>796025</v>
      </c>
      <c r="I45" s="6">
        <v>796025</v>
      </c>
      <c r="J45" s="6">
        <v>0</v>
      </c>
      <c r="K45" s="6">
        <f t="shared" si="1"/>
        <v>0</v>
      </c>
    </row>
    <row r="46" spans="1:11" s="2" customFormat="1" ht="43.5" x14ac:dyDescent="0.25">
      <c r="A46" s="5" t="s">
        <v>372</v>
      </c>
      <c r="B46" s="5" t="s">
        <v>283</v>
      </c>
      <c r="C46" s="5" t="s">
        <v>284</v>
      </c>
      <c r="D46" s="6">
        <f>+D47+D50</f>
        <v>8686550</v>
      </c>
      <c r="E46" s="6">
        <f>+E47+E50</f>
        <v>8877650</v>
      </c>
      <c r="F46" s="6">
        <f t="shared" si="0"/>
        <v>5632938</v>
      </c>
      <c r="G46" s="6">
        <f>+G47+G50</f>
        <v>0</v>
      </c>
      <c r="H46" s="6">
        <f>+H47+H50</f>
        <v>5632938</v>
      </c>
      <c r="I46" s="6">
        <f>+I47+I50</f>
        <v>5632938</v>
      </c>
      <c r="J46" s="6">
        <f>+J47+J50</f>
        <v>0</v>
      </c>
      <c r="K46" s="6">
        <f t="shared" si="1"/>
        <v>0</v>
      </c>
    </row>
    <row r="47" spans="1:11" s="2" customFormat="1" ht="22.5" x14ac:dyDescent="0.25">
      <c r="A47" s="5" t="s">
        <v>215</v>
      </c>
      <c r="B47" s="5" t="s">
        <v>286</v>
      </c>
      <c r="C47" s="5" t="s">
        <v>287</v>
      </c>
      <c r="D47" s="6">
        <f>D48+D49</f>
        <v>8686550</v>
      </c>
      <c r="E47" s="6">
        <f>E48+E49</f>
        <v>8686550</v>
      </c>
      <c r="F47" s="6">
        <f t="shared" si="0"/>
        <v>5112938</v>
      </c>
      <c r="G47" s="6">
        <f>G48+G49</f>
        <v>0</v>
      </c>
      <c r="H47" s="6">
        <f>H48+H49</f>
        <v>5112938</v>
      </c>
      <c r="I47" s="6">
        <f>I48+I49</f>
        <v>5112938</v>
      </c>
      <c r="J47" s="6">
        <f>J48+J49</f>
        <v>0</v>
      </c>
      <c r="K47" s="6">
        <f t="shared" si="1"/>
        <v>0</v>
      </c>
    </row>
    <row r="48" spans="1:11" s="2" customFormat="1" ht="22.5" x14ac:dyDescent="0.25">
      <c r="A48" s="5" t="s">
        <v>218</v>
      </c>
      <c r="B48" s="5" t="s">
        <v>289</v>
      </c>
      <c r="C48" s="5" t="s">
        <v>290</v>
      </c>
      <c r="D48" s="6">
        <v>8686550</v>
      </c>
      <c r="E48" s="6">
        <v>8686550</v>
      </c>
      <c r="F48" s="6">
        <f t="shared" si="0"/>
        <v>0</v>
      </c>
      <c r="G48" s="6">
        <v>0</v>
      </c>
      <c r="H48" s="6">
        <v>0</v>
      </c>
      <c r="I48" s="6">
        <v>0</v>
      </c>
      <c r="J48" s="6">
        <v>0</v>
      </c>
      <c r="K48" s="6">
        <f t="shared" si="1"/>
        <v>0</v>
      </c>
    </row>
    <row r="49" spans="1:12" s="2" customFormat="1" ht="22.5" x14ac:dyDescent="0.25">
      <c r="A49" s="5" t="s">
        <v>221</v>
      </c>
      <c r="B49" s="5" t="s">
        <v>292</v>
      </c>
      <c r="C49" s="5" t="s">
        <v>293</v>
      </c>
      <c r="D49" s="6">
        <v>0</v>
      </c>
      <c r="E49" s="6">
        <v>0</v>
      </c>
      <c r="F49" s="6">
        <f t="shared" si="0"/>
        <v>5112938</v>
      </c>
      <c r="G49" s="6">
        <v>0</v>
      </c>
      <c r="H49" s="6">
        <v>5112938</v>
      </c>
      <c r="I49" s="6">
        <v>5112938</v>
      </c>
      <c r="J49" s="6">
        <v>0</v>
      </c>
      <c r="K49" s="6">
        <f t="shared" si="1"/>
        <v>0</v>
      </c>
    </row>
    <row r="50" spans="1:12" s="2" customFormat="1" ht="22.5" x14ac:dyDescent="0.25">
      <c r="A50" s="5" t="s">
        <v>373</v>
      </c>
      <c r="B50" s="5" t="s">
        <v>295</v>
      </c>
      <c r="C50" s="5" t="s">
        <v>296</v>
      </c>
      <c r="D50" s="6">
        <f>+D51</f>
        <v>0</v>
      </c>
      <c r="E50" s="6">
        <f>+E51</f>
        <v>191100</v>
      </c>
      <c r="F50" s="6">
        <f t="shared" si="0"/>
        <v>520000</v>
      </c>
      <c r="G50" s="6">
        <f>+G51</f>
        <v>0</v>
      </c>
      <c r="H50" s="6">
        <f>+H51</f>
        <v>520000</v>
      </c>
      <c r="I50" s="6">
        <f>+I51</f>
        <v>520000</v>
      </c>
      <c r="J50" s="6">
        <f>+J51</f>
        <v>0</v>
      </c>
      <c r="K50" s="6">
        <f t="shared" si="1"/>
        <v>0</v>
      </c>
    </row>
    <row r="51" spans="1:12" s="2" customFormat="1" ht="22.5" x14ac:dyDescent="0.25">
      <c r="A51" s="5" t="s">
        <v>374</v>
      </c>
      <c r="B51" s="5" t="s">
        <v>292</v>
      </c>
      <c r="C51" s="5" t="s">
        <v>298</v>
      </c>
      <c r="D51" s="6">
        <v>0</v>
      </c>
      <c r="E51" s="6">
        <v>191100</v>
      </c>
      <c r="F51" s="6">
        <f t="shared" si="0"/>
        <v>520000</v>
      </c>
      <c r="G51" s="6">
        <v>0</v>
      </c>
      <c r="H51" s="6">
        <v>520000</v>
      </c>
      <c r="I51" s="6">
        <v>520000</v>
      </c>
      <c r="J51" s="6">
        <v>0</v>
      </c>
      <c r="K51" s="6">
        <f t="shared" si="1"/>
        <v>0</v>
      </c>
    </row>
    <row r="52" spans="1:12" s="2" customFormat="1" ht="33" x14ac:dyDescent="0.25">
      <c r="A52" s="5" t="s">
        <v>242</v>
      </c>
      <c r="B52" s="5" t="s">
        <v>300</v>
      </c>
      <c r="C52" s="5" t="s">
        <v>301</v>
      </c>
      <c r="D52" s="6">
        <f>D53+D57</f>
        <v>62000</v>
      </c>
      <c r="E52" s="6">
        <f>E53+E57</f>
        <v>238430</v>
      </c>
      <c r="F52" s="6">
        <f t="shared" si="0"/>
        <v>497827</v>
      </c>
      <c r="G52" s="6">
        <f>G53+G57</f>
        <v>259384</v>
      </c>
      <c r="H52" s="6">
        <f>H53+H57</f>
        <v>238443</v>
      </c>
      <c r="I52" s="6">
        <f>I53+I57</f>
        <v>-1233957</v>
      </c>
      <c r="J52" s="6">
        <f>J53+J57</f>
        <v>1731784</v>
      </c>
      <c r="K52" s="6">
        <f t="shared" si="1"/>
        <v>0</v>
      </c>
    </row>
    <row r="53" spans="1:12" s="2" customFormat="1" ht="22.5" x14ac:dyDescent="0.25">
      <c r="A53" s="5" t="s">
        <v>245</v>
      </c>
      <c r="B53" s="5" t="s">
        <v>303</v>
      </c>
      <c r="C53" s="5" t="s">
        <v>304</v>
      </c>
      <c r="D53" s="6">
        <f>D54+D55+D56</f>
        <v>62000</v>
      </c>
      <c r="E53" s="6">
        <f>E54+E55+E56</f>
        <v>191020</v>
      </c>
      <c r="F53" s="6">
        <f t="shared" si="0"/>
        <v>382048</v>
      </c>
      <c r="G53" s="6">
        <f>G54+G55+G56</f>
        <v>191024</v>
      </c>
      <c r="H53" s="6">
        <f>H54+H55+H56</f>
        <v>191024</v>
      </c>
      <c r="I53" s="6">
        <f>I54+I55+I56</f>
        <v>-1208799</v>
      </c>
      <c r="J53" s="6">
        <f>J54+J55+J56</f>
        <v>1590847</v>
      </c>
      <c r="K53" s="6">
        <f t="shared" si="1"/>
        <v>0</v>
      </c>
    </row>
    <row r="54" spans="1:12" s="2" customFormat="1" ht="22.5" x14ac:dyDescent="0.25">
      <c r="A54" s="5" t="s">
        <v>375</v>
      </c>
      <c r="B54" s="5" t="s">
        <v>306</v>
      </c>
      <c r="C54" s="5" t="s">
        <v>307</v>
      </c>
      <c r="D54" s="6">
        <v>0</v>
      </c>
      <c r="E54" s="6">
        <v>0</v>
      </c>
      <c r="F54" s="6">
        <f t="shared" si="0"/>
        <v>191024</v>
      </c>
      <c r="G54" s="6">
        <v>191024</v>
      </c>
      <c r="H54" s="6">
        <v>0</v>
      </c>
      <c r="I54" s="6">
        <v>0</v>
      </c>
      <c r="J54" s="6">
        <v>191024</v>
      </c>
      <c r="K54" s="6">
        <f t="shared" si="1"/>
        <v>0</v>
      </c>
    </row>
    <row r="55" spans="1:12" s="2" customFormat="1" ht="22.5" x14ac:dyDescent="0.25">
      <c r="A55" s="5" t="s">
        <v>248</v>
      </c>
      <c r="B55" s="5" t="s">
        <v>309</v>
      </c>
      <c r="C55" s="5" t="s">
        <v>310</v>
      </c>
      <c r="D55" s="6">
        <v>62000</v>
      </c>
      <c r="E55" s="6">
        <v>191020</v>
      </c>
      <c r="F55" s="6">
        <f t="shared" si="0"/>
        <v>191024</v>
      </c>
      <c r="G55" s="6">
        <v>0</v>
      </c>
      <c r="H55" s="6">
        <v>191024</v>
      </c>
      <c r="I55" s="6">
        <v>191024</v>
      </c>
      <c r="J55" s="6">
        <v>0</v>
      </c>
      <c r="K55" s="6">
        <f t="shared" si="1"/>
        <v>0</v>
      </c>
    </row>
    <row r="56" spans="1:12" s="2" customFormat="1" ht="22.5" x14ac:dyDescent="0.25">
      <c r="A56" s="5" t="s">
        <v>376</v>
      </c>
      <c r="B56" s="5" t="s">
        <v>312</v>
      </c>
      <c r="C56" s="5" t="s">
        <v>313</v>
      </c>
      <c r="D56" s="6">
        <v>0</v>
      </c>
      <c r="E56" s="6">
        <v>0</v>
      </c>
      <c r="F56" s="6">
        <f t="shared" si="0"/>
        <v>0</v>
      </c>
      <c r="G56" s="6">
        <v>0</v>
      </c>
      <c r="H56" s="6">
        <v>0</v>
      </c>
      <c r="I56" s="6">
        <v>-1399823</v>
      </c>
      <c r="J56" s="6">
        <v>1399823</v>
      </c>
      <c r="K56" s="6">
        <f t="shared" si="1"/>
        <v>0</v>
      </c>
    </row>
    <row r="57" spans="1:12" s="2" customFormat="1" ht="22.5" x14ac:dyDescent="0.25">
      <c r="A57" s="5" t="s">
        <v>377</v>
      </c>
      <c r="B57" s="5" t="s">
        <v>315</v>
      </c>
      <c r="C57" s="5" t="s">
        <v>316</v>
      </c>
      <c r="D57" s="6">
        <f>D58+D59</f>
        <v>0</v>
      </c>
      <c r="E57" s="6">
        <f>E58+E59</f>
        <v>47410</v>
      </c>
      <c r="F57" s="6">
        <f t="shared" si="0"/>
        <v>115779</v>
      </c>
      <c r="G57" s="6">
        <f>G58+G59</f>
        <v>68360</v>
      </c>
      <c r="H57" s="6">
        <f>H58+H59</f>
        <v>47419</v>
      </c>
      <c r="I57" s="6">
        <f>I58+I59</f>
        <v>-25158</v>
      </c>
      <c r="J57" s="6">
        <f>J58+J59</f>
        <v>140937</v>
      </c>
      <c r="K57" s="6">
        <f t="shared" si="1"/>
        <v>0</v>
      </c>
    </row>
    <row r="58" spans="1:12" s="2" customFormat="1" ht="22.5" x14ac:dyDescent="0.25">
      <c r="A58" s="5" t="s">
        <v>378</v>
      </c>
      <c r="B58" s="5" t="s">
        <v>306</v>
      </c>
      <c r="C58" s="5" t="s">
        <v>318</v>
      </c>
      <c r="D58" s="6">
        <v>0</v>
      </c>
      <c r="E58" s="6">
        <v>0</v>
      </c>
      <c r="F58" s="6">
        <f t="shared" si="0"/>
        <v>68360</v>
      </c>
      <c r="G58" s="6">
        <v>68360</v>
      </c>
      <c r="H58" s="6">
        <v>0</v>
      </c>
      <c r="I58" s="6">
        <v>-72577</v>
      </c>
      <c r="J58" s="6">
        <v>140937</v>
      </c>
      <c r="K58" s="6">
        <f t="shared" si="1"/>
        <v>0</v>
      </c>
    </row>
    <row r="59" spans="1:12" s="2" customFormat="1" ht="22.5" x14ac:dyDescent="0.25">
      <c r="A59" s="5" t="s">
        <v>379</v>
      </c>
      <c r="B59" s="5" t="s">
        <v>309</v>
      </c>
      <c r="C59" s="5" t="s">
        <v>320</v>
      </c>
      <c r="D59" s="6">
        <v>0</v>
      </c>
      <c r="E59" s="6">
        <v>47410</v>
      </c>
      <c r="F59" s="6">
        <f t="shared" si="0"/>
        <v>47419</v>
      </c>
      <c r="G59" s="6">
        <v>0</v>
      </c>
      <c r="H59" s="6">
        <v>47419</v>
      </c>
      <c r="I59" s="6">
        <v>47419</v>
      </c>
      <c r="J59" s="6">
        <v>0</v>
      </c>
      <c r="K59" s="6">
        <f t="shared" si="1"/>
        <v>0</v>
      </c>
    </row>
    <row r="60" spans="1:12" s="2" customFormat="1" x14ac:dyDescent="0.25">
      <c r="A60" s="3"/>
      <c r="B60" s="3"/>
      <c r="C60" s="3"/>
      <c r="D60" s="4"/>
      <c r="E60" s="4"/>
      <c r="F60" s="4"/>
      <c r="G60" s="4"/>
      <c r="H60" s="4"/>
      <c r="I60" s="4"/>
      <c r="J60" s="4"/>
      <c r="K60" s="4"/>
    </row>
    <row r="61" spans="1:12" x14ac:dyDescent="0.25">
      <c r="A61" s="11" t="s">
        <v>321</v>
      </c>
      <c r="B61" s="11"/>
      <c r="C61" s="11"/>
      <c r="D61" s="11"/>
      <c r="E61" s="11" t="s">
        <v>323</v>
      </c>
      <c r="F61" s="11"/>
      <c r="G61" s="11"/>
      <c r="H61" s="11"/>
      <c r="I61" s="11" t="s">
        <v>325</v>
      </c>
      <c r="J61" s="11"/>
      <c r="K61" s="11"/>
      <c r="L61" s="11"/>
    </row>
    <row r="62" spans="1:12" x14ac:dyDescent="0.25">
      <c r="A62" s="17" t="s">
        <v>322</v>
      </c>
      <c r="B62" s="17"/>
      <c r="C62" s="17"/>
      <c r="D62" s="17"/>
      <c r="E62" s="17" t="s">
        <v>324</v>
      </c>
      <c r="F62" s="17"/>
      <c r="G62" s="17"/>
      <c r="H62" s="17"/>
      <c r="I62" s="17"/>
      <c r="J62" s="17"/>
      <c r="K62" s="17"/>
      <c r="L62" s="17"/>
    </row>
    <row r="121" spans="1:20" x14ac:dyDescent="0.25">
      <c r="A121" s="7"/>
      <c r="B121" s="7"/>
      <c r="C121" s="7"/>
      <c r="D121" s="7"/>
      <c r="I121" s="7"/>
      <c r="J121" s="7"/>
      <c r="K121" s="7"/>
      <c r="L121" s="7"/>
      <c r="Q121" s="7"/>
      <c r="R121" s="7"/>
      <c r="S121" s="7"/>
      <c r="T121" s="7"/>
    </row>
  </sheetData>
  <mergeCells count="23">
    <mergeCell ref="A61:D61"/>
    <mergeCell ref="A62:D62"/>
    <mergeCell ref="E61:H61"/>
    <mergeCell ref="E62:H62"/>
    <mergeCell ref="I61:L61"/>
    <mergeCell ref="I62:L6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2025-03-10T10:48:50Z</cp:lastPrinted>
  <dcterms:created xsi:type="dcterms:W3CDTF">2025-03-07T10:11:09Z</dcterms:created>
  <dcterms:modified xsi:type="dcterms:W3CDTF">2025-03-10T10:48:54Z</dcterms:modified>
</cp:coreProperties>
</file>